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6930" windowHeight="5820"/>
  </bookViews>
  <sheets>
    <sheet name="diario" sheetId="5" r:id="rId1"/>
  </sheets>
  <definedNames>
    <definedName name="_xlnm.Print_Area" localSheetId="0">diario!$A$1:$AC$157,diario!$AY$2:$BW$34,diario!$BY$37:$CV$71,diario!$AF$1:$AP$34,diario!$BY$2:$CK$34</definedName>
  </definedNames>
  <calcPr calcId="145621"/>
</workbook>
</file>

<file path=xl/calcChain.xml><?xml version="1.0" encoding="utf-8"?>
<calcChain xmlns="http://schemas.openxmlformats.org/spreadsheetml/2006/main">
  <c r="Z3" i="5" l="1"/>
  <c r="Y3" i="5"/>
  <c r="X3" i="5"/>
  <c r="Y4" i="5" l="1"/>
  <c r="AA33" i="5"/>
  <c r="BH4" i="5"/>
  <c r="BA4" i="5"/>
  <c r="AZ4" i="5"/>
  <c r="CG4" i="5"/>
  <c r="BO4" i="5"/>
  <c r="CA4" i="5"/>
  <c r="BJ4" i="5"/>
  <c r="BC4" i="5"/>
  <c r="BB4" i="5"/>
  <c r="CH4" i="5"/>
  <c r="BQ4" i="5"/>
  <c r="BL4" i="5"/>
  <c r="BE4" i="5"/>
  <c r="BD4" i="5"/>
  <c r="BS4" i="5"/>
  <c r="BH5" i="5"/>
  <c r="BI5" i="5"/>
  <c r="BJ5" i="5"/>
  <c r="BK5" i="5"/>
  <c r="BL5" i="5"/>
  <c r="BM5" i="5"/>
  <c r="BA5" i="5"/>
  <c r="AZ5" i="5"/>
  <c r="BO5" i="5"/>
  <c r="BC5" i="5"/>
  <c r="BB5" i="5"/>
  <c r="CI5" i="5"/>
  <c r="BQ5" i="5"/>
  <c r="CC5" i="5"/>
  <c r="BD5" i="5"/>
  <c r="CJ5" i="5"/>
  <c r="BR5" i="5"/>
  <c r="BE5" i="5"/>
  <c r="BS5" i="5"/>
  <c r="BH6" i="5"/>
  <c r="BA6" i="5"/>
  <c r="AZ6" i="5"/>
  <c r="BO6" i="5"/>
  <c r="BJ6" i="5"/>
  <c r="BC6" i="5"/>
  <c r="BB6" i="5"/>
  <c r="CI6" i="5"/>
  <c r="BQ6" i="5"/>
  <c r="CC6" i="5"/>
  <c r="BK6" i="5"/>
  <c r="BD6" i="5"/>
  <c r="BR6" i="5"/>
  <c r="BL6" i="5"/>
  <c r="BE6" i="5"/>
  <c r="CK6" i="5"/>
  <c r="BS6" i="5"/>
  <c r="CE6" i="5"/>
  <c r="BH7" i="5"/>
  <c r="BI7" i="5"/>
  <c r="BJ7" i="5"/>
  <c r="BK7" i="5"/>
  <c r="BL7" i="5"/>
  <c r="BM7" i="5"/>
  <c r="BA7" i="5"/>
  <c r="AZ7" i="5"/>
  <c r="BO7" i="5"/>
  <c r="BC7" i="5"/>
  <c r="BB7" i="5"/>
  <c r="CI7" i="5"/>
  <c r="BQ7" i="5"/>
  <c r="CC7" i="5"/>
  <c r="BE7" i="5"/>
  <c r="BD7" i="5"/>
  <c r="CJ7" i="5"/>
  <c r="BR7" i="5"/>
  <c r="CD7" i="5"/>
  <c r="BS7" i="5"/>
  <c r="BH8" i="5"/>
  <c r="BI8" i="5"/>
  <c r="BJ8" i="5"/>
  <c r="BK8" i="5"/>
  <c r="BL8" i="5"/>
  <c r="BM8" i="5"/>
  <c r="BA8" i="5"/>
  <c r="AZ8" i="5"/>
  <c r="BO8" i="5"/>
  <c r="BC8" i="5"/>
  <c r="BB8" i="5"/>
  <c r="BQ8" i="5"/>
  <c r="BD8" i="5"/>
  <c r="CJ8" i="5"/>
  <c r="BR8" i="5"/>
  <c r="BE8" i="5"/>
  <c r="BS8" i="5"/>
  <c r="BH9" i="5"/>
  <c r="BI9" i="5"/>
  <c r="BJ9" i="5"/>
  <c r="BK9" i="5"/>
  <c r="BL9" i="5"/>
  <c r="BM9" i="5"/>
  <c r="BA9" i="5"/>
  <c r="AZ9" i="5"/>
  <c r="CG9" i="5"/>
  <c r="BO9" i="5"/>
  <c r="CA9" i="5"/>
  <c r="BC9" i="5"/>
  <c r="BB9" i="5"/>
  <c r="CI9" i="5"/>
  <c r="BQ9" i="5"/>
  <c r="BD9" i="5"/>
  <c r="CJ9" i="5"/>
  <c r="BR9" i="5"/>
  <c r="CD9" i="5"/>
  <c r="BE9" i="5"/>
  <c r="BS9" i="5"/>
  <c r="BH10" i="5"/>
  <c r="BA10" i="5"/>
  <c r="AZ10" i="5"/>
  <c r="BO10" i="5"/>
  <c r="BJ10" i="5"/>
  <c r="BC10" i="5"/>
  <c r="BB10" i="5"/>
  <c r="CI10" i="5"/>
  <c r="BQ10" i="5"/>
  <c r="BL10" i="5"/>
  <c r="BE10" i="5"/>
  <c r="BD10" i="5"/>
  <c r="BS10" i="5"/>
  <c r="BH11" i="5"/>
  <c r="BA11" i="5"/>
  <c r="AZ11" i="5"/>
  <c r="BO11" i="5"/>
  <c r="BJ11" i="5"/>
  <c r="BC11" i="5"/>
  <c r="BB11" i="5"/>
  <c r="CI11" i="5"/>
  <c r="BQ11" i="5"/>
  <c r="CC11" i="5"/>
  <c r="BK11" i="5"/>
  <c r="BD11" i="5"/>
  <c r="CJ11" i="5"/>
  <c r="BR11" i="5"/>
  <c r="CD11" i="5"/>
  <c r="BL11" i="5"/>
  <c r="BE11" i="5"/>
  <c r="CK11" i="5"/>
  <c r="BS11" i="5"/>
  <c r="BH12" i="5"/>
  <c r="BA12" i="5"/>
  <c r="BB12" i="5"/>
  <c r="CH12" i="5"/>
  <c r="AZ12" i="5"/>
  <c r="BO12" i="5"/>
  <c r="BJ12" i="5"/>
  <c r="BC12" i="5"/>
  <c r="CI12" i="5"/>
  <c r="BQ12" i="5"/>
  <c r="CC12" i="5"/>
  <c r="BL12" i="5"/>
  <c r="BE12" i="5"/>
  <c r="BD12" i="5"/>
  <c r="BS12" i="5"/>
  <c r="BH13" i="5"/>
  <c r="BA13" i="5"/>
  <c r="AZ13" i="5"/>
  <c r="CG13" i="5"/>
  <c r="BO13" i="5"/>
  <c r="CA13" i="5"/>
  <c r="BJ13" i="5"/>
  <c r="BC13" i="5"/>
  <c r="BB13" i="5"/>
  <c r="CI13" i="5"/>
  <c r="BQ13" i="5"/>
  <c r="CC13" i="5"/>
  <c r="BK13" i="5"/>
  <c r="BD13" i="5"/>
  <c r="CJ13" i="5"/>
  <c r="BR13" i="5"/>
  <c r="CD13" i="5"/>
  <c r="BL13" i="5"/>
  <c r="BE13" i="5"/>
  <c r="BS13" i="5"/>
  <c r="BH14" i="5"/>
  <c r="BI14" i="5"/>
  <c r="BJ14" i="5"/>
  <c r="BK14" i="5"/>
  <c r="BL14" i="5"/>
  <c r="BM14" i="5"/>
  <c r="BA14" i="5"/>
  <c r="AZ14" i="5"/>
  <c r="CG14" i="5"/>
  <c r="BO14" i="5"/>
  <c r="CA14" i="5"/>
  <c r="BC14" i="5"/>
  <c r="BB14" i="5"/>
  <c r="BQ14" i="5"/>
  <c r="BD14" i="5"/>
  <c r="BR14" i="5"/>
  <c r="BE14" i="5"/>
  <c r="BS14" i="5"/>
  <c r="BH15" i="5"/>
  <c r="BA15" i="5"/>
  <c r="BB15" i="5"/>
  <c r="CH15" i="5"/>
  <c r="AZ15" i="5"/>
  <c r="BO15" i="5"/>
  <c r="BJ15" i="5"/>
  <c r="BC15" i="5"/>
  <c r="BQ15" i="5"/>
  <c r="BK15" i="5"/>
  <c r="BD15" i="5"/>
  <c r="CJ15" i="5"/>
  <c r="BR15" i="5"/>
  <c r="BL15" i="5"/>
  <c r="BE15" i="5"/>
  <c r="BS15" i="5"/>
  <c r="BH16" i="5"/>
  <c r="BA16" i="5"/>
  <c r="AZ16" i="5"/>
  <c r="BO16" i="5"/>
  <c r="BJ16" i="5"/>
  <c r="BC16" i="5"/>
  <c r="BD16" i="5"/>
  <c r="CJ16" i="5"/>
  <c r="BK16" i="5"/>
  <c r="BR16" i="5"/>
  <c r="CD16" i="5"/>
  <c r="BB16" i="5"/>
  <c r="BQ16" i="5"/>
  <c r="BL16" i="5"/>
  <c r="BE16" i="5"/>
  <c r="BS16" i="5"/>
  <c r="BH17" i="5"/>
  <c r="BA17" i="5"/>
  <c r="BB17" i="5"/>
  <c r="CH17" i="5"/>
  <c r="AZ17" i="5"/>
  <c r="BO17" i="5"/>
  <c r="BJ17" i="5"/>
  <c r="BC17" i="5"/>
  <c r="BQ17" i="5"/>
  <c r="BK17" i="5"/>
  <c r="BD17" i="5"/>
  <c r="BR17" i="5"/>
  <c r="BL17" i="5"/>
  <c r="BE17" i="5"/>
  <c r="BS17" i="5"/>
  <c r="BH18" i="5"/>
  <c r="BA18" i="5"/>
  <c r="AZ18" i="5"/>
  <c r="BO18" i="5"/>
  <c r="BJ18" i="5"/>
  <c r="BC18" i="5"/>
  <c r="BB18" i="5"/>
  <c r="BQ18" i="5"/>
  <c r="BL18" i="5"/>
  <c r="BE18" i="5"/>
  <c r="BD18" i="5"/>
  <c r="BS18" i="5"/>
  <c r="BH19" i="5"/>
  <c r="BA19" i="5"/>
  <c r="BB19" i="5"/>
  <c r="CH19" i="5"/>
  <c r="AZ19" i="5"/>
  <c r="BO19" i="5"/>
  <c r="BJ19" i="5"/>
  <c r="BC19" i="5"/>
  <c r="BD19" i="5"/>
  <c r="CJ19" i="5"/>
  <c r="BK19" i="5"/>
  <c r="BR19" i="5"/>
  <c r="CD19" i="5"/>
  <c r="BQ19" i="5"/>
  <c r="BL19" i="5"/>
  <c r="BE19" i="5"/>
  <c r="BS19" i="5"/>
  <c r="BH20" i="5"/>
  <c r="BA20" i="5"/>
  <c r="AZ20" i="5"/>
  <c r="BO20" i="5"/>
  <c r="BJ20" i="5"/>
  <c r="BC20" i="5"/>
  <c r="BB20" i="5"/>
  <c r="BQ20" i="5"/>
  <c r="BK20" i="5"/>
  <c r="BD20" i="5"/>
  <c r="CJ20" i="5"/>
  <c r="BR20" i="5"/>
  <c r="CD20" i="5"/>
  <c r="BL20" i="5"/>
  <c r="BI20" i="5"/>
  <c r="BM20" i="5"/>
  <c r="BE20" i="5"/>
  <c r="BS20" i="5"/>
  <c r="BH21" i="5"/>
  <c r="BA21" i="5"/>
  <c r="BB21" i="5"/>
  <c r="CH21" i="5"/>
  <c r="AZ21" i="5"/>
  <c r="BO21" i="5"/>
  <c r="BJ21" i="5"/>
  <c r="BC21" i="5"/>
  <c r="CI21" i="5"/>
  <c r="BQ21" i="5"/>
  <c r="CC21" i="5"/>
  <c r="BK21" i="5"/>
  <c r="BD21" i="5"/>
  <c r="CJ21" i="5"/>
  <c r="BR21" i="5"/>
  <c r="BL21" i="5"/>
  <c r="BE21" i="5"/>
  <c r="CK21" i="5"/>
  <c r="BS21" i="5"/>
  <c r="CE21" i="5"/>
  <c r="BH22" i="5"/>
  <c r="BA22" i="5"/>
  <c r="AZ22" i="5"/>
  <c r="CG22" i="5"/>
  <c r="BO22" i="5"/>
  <c r="CA22" i="5"/>
  <c r="BJ22" i="5"/>
  <c r="BC22" i="5"/>
  <c r="BB22" i="5"/>
  <c r="CI22" i="5"/>
  <c r="BQ22" i="5"/>
  <c r="BK22" i="5"/>
  <c r="BD22" i="5"/>
  <c r="CJ22" i="5"/>
  <c r="BR22" i="5"/>
  <c r="BL22" i="5"/>
  <c r="BE22" i="5"/>
  <c r="CK22" i="5"/>
  <c r="BS22" i="5"/>
  <c r="BH23" i="5"/>
  <c r="BA23" i="5"/>
  <c r="AZ23" i="5"/>
  <c r="CG23" i="5"/>
  <c r="BO23" i="5"/>
  <c r="BJ23" i="5"/>
  <c r="BC23" i="5"/>
  <c r="BB23" i="5"/>
  <c r="CI23" i="5"/>
  <c r="BQ23" i="5"/>
  <c r="BK23" i="5"/>
  <c r="BD23" i="5"/>
  <c r="CJ23" i="5"/>
  <c r="BR23" i="5"/>
  <c r="BL23" i="5"/>
  <c r="BE23" i="5"/>
  <c r="CK23" i="5"/>
  <c r="BS23" i="5"/>
  <c r="BH24" i="5"/>
  <c r="BA24" i="5"/>
  <c r="AZ24" i="5"/>
  <c r="CG24" i="5"/>
  <c r="BO24" i="5"/>
  <c r="BJ24" i="5"/>
  <c r="BC24" i="5"/>
  <c r="BB24" i="5"/>
  <c r="CI24" i="5"/>
  <c r="BQ24" i="5"/>
  <c r="BK24" i="5"/>
  <c r="BD24" i="5"/>
  <c r="CJ24" i="5"/>
  <c r="BR24" i="5"/>
  <c r="BL24" i="5"/>
  <c r="BE24" i="5"/>
  <c r="CK24" i="5"/>
  <c r="BS24" i="5"/>
  <c r="BH25" i="5"/>
  <c r="BA25" i="5"/>
  <c r="AZ25" i="5"/>
  <c r="CG25" i="5"/>
  <c r="BO25" i="5"/>
  <c r="BJ25" i="5"/>
  <c r="BC25" i="5"/>
  <c r="BB25" i="5"/>
  <c r="CI25" i="5"/>
  <c r="BQ25" i="5"/>
  <c r="BK25" i="5"/>
  <c r="BD25" i="5"/>
  <c r="CJ25" i="5"/>
  <c r="BR25" i="5"/>
  <c r="BL25" i="5"/>
  <c r="BE25" i="5"/>
  <c r="CK25" i="5"/>
  <c r="BS25" i="5"/>
  <c r="BH26" i="5"/>
  <c r="BA26" i="5"/>
  <c r="AZ26" i="5"/>
  <c r="CG26" i="5"/>
  <c r="BO26" i="5"/>
  <c r="CA26" i="5"/>
  <c r="BJ26" i="5"/>
  <c r="BC26" i="5"/>
  <c r="BB26" i="5"/>
  <c r="CI26" i="5"/>
  <c r="BQ26" i="5"/>
  <c r="BL26" i="5"/>
  <c r="BE26" i="5"/>
  <c r="BD26" i="5"/>
  <c r="CK26" i="5"/>
  <c r="BS26" i="5"/>
  <c r="BH27" i="5"/>
  <c r="BA27" i="5"/>
  <c r="AZ27" i="5"/>
  <c r="CG27" i="5"/>
  <c r="BO27" i="5"/>
  <c r="CA27" i="5"/>
  <c r="BJ27" i="5"/>
  <c r="BC27" i="5"/>
  <c r="BB27" i="5"/>
  <c r="CI27" i="5"/>
  <c r="BQ27" i="5"/>
  <c r="BK27" i="5"/>
  <c r="BD27" i="5"/>
  <c r="CJ27" i="5"/>
  <c r="BR27" i="5"/>
  <c r="BL27" i="5"/>
  <c r="BE27" i="5"/>
  <c r="CK27" i="5"/>
  <c r="BS27" i="5"/>
  <c r="BH28" i="5"/>
  <c r="BA28" i="5"/>
  <c r="AZ28" i="5"/>
  <c r="CG28" i="5"/>
  <c r="BO28" i="5"/>
  <c r="CA28" i="5"/>
  <c r="BJ28" i="5"/>
  <c r="BC28" i="5"/>
  <c r="BB28" i="5"/>
  <c r="CI28" i="5"/>
  <c r="BQ28" i="5"/>
  <c r="BK28" i="5"/>
  <c r="BD28" i="5"/>
  <c r="CJ28" i="5"/>
  <c r="BR28" i="5"/>
  <c r="BL28" i="5"/>
  <c r="BE28" i="5"/>
  <c r="CK28" i="5"/>
  <c r="BS28" i="5"/>
  <c r="BH29" i="5"/>
  <c r="BA29" i="5"/>
  <c r="AZ29" i="5"/>
  <c r="CG29" i="5"/>
  <c r="BO29" i="5"/>
  <c r="CA29" i="5"/>
  <c r="BJ29" i="5"/>
  <c r="BC29" i="5"/>
  <c r="BB29" i="5"/>
  <c r="CI29" i="5"/>
  <c r="BQ29" i="5"/>
  <c r="BK29" i="5"/>
  <c r="BD29" i="5"/>
  <c r="CJ29" i="5"/>
  <c r="BR29" i="5"/>
  <c r="BL29" i="5"/>
  <c r="BE29" i="5"/>
  <c r="CK29" i="5"/>
  <c r="BS29" i="5"/>
  <c r="BH30" i="5"/>
  <c r="BA30" i="5"/>
  <c r="AZ30" i="5"/>
  <c r="CG30" i="5"/>
  <c r="BO30" i="5"/>
  <c r="CA30" i="5"/>
  <c r="BJ30" i="5"/>
  <c r="BC30" i="5"/>
  <c r="BB30" i="5"/>
  <c r="CI30" i="5"/>
  <c r="BQ30" i="5"/>
  <c r="BK30" i="5"/>
  <c r="BD30" i="5"/>
  <c r="CJ30" i="5"/>
  <c r="BR30" i="5"/>
  <c r="BL30" i="5"/>
  <c r="BE30" i="5"/>
  <c r="CK30" i="5"/>
  <c r="BS30" i="5"/>
  <c r="BH31" i="5"/>
  <c r="BA31" i="5"/>
  <c r="AZ31" i="5"/>
  <c r="CG31" i="5"/>
  <c r="BO31" i="5"/>
  <c r="BJ31" i="5"/>
  <c r="BC31" i="5"/>
  <c r="BB31" i="5"/>
  <c r="CI31" i="5"/>
  <c r="BQ31" i="5"/>
  <c r="BK31" i="5"/>
  <c r="BD31" i="5"/>
  <c r="CJ31" i="5"/>
  <c r="BR31" i="5"/>
  <c r="BL31" i="5"/>
  <c r="BE31" i="5"/>
  <c r="CK31" i="5"/>
  <c r="BS31" i="5"/>
  <c r="BH32" i="5"/>
  <c r="BA32" i="5"/>
  <c r="AZ32" i="5"/>
  <c r="CG32" i="5"/>
  <c r="BO32" i="5"/>
  <c r="CA32" i="5"/>
  <c r="BJ32" i="5"/>
  <c r="BC32" i="5"/>
  <c r="BB32" i="5"/>
  <c r="CI32" i="5"/>
  <c r="BQ32" i="5"/>
  <c r="BK32" i="5"/>
  <c r="BD32" i="5"/>
  <c r="CJ32" i="5"/>
  <c r="BR32" i="5"/>
  <c r="BL32" i="5"/>
  <c r="BE32" i="5"/>
  <c r="CK32" i="5"/>
  <c r="BS32" i="5"/>
  <c r="BH33" i="5"/>
  <c r="BA33" i="5"/>
  <c r="AZ33" i="5"/>
  <c r="CG33" i="5"/>
  <c r="BO33" i="5"/>
  <c r="CA33" i="5"/>
  <c r="BJ33" i="5"/>
  <c r="BC33" i="5"/>
  <c r="BB33" i="5"/>
  <c r="CI33" i="5"/>
  <c r="BQ33" i="5"/>
  <c r="BL33" i="5"/>
  <c r="BE33" i="5"/>
  <c r="BD33" i="5"/>
  <c r="CK33" i="5"/>
  <c r="BS33" i="5"/>
  <c r="BH34" i="5"/>
  <c r="BA34" i="5"/>
  <c r="AZ34" i="5"/>
  <c r="CG34" i="5"/>
  <c r="BO34" i="5"/>
  <c r="CA34" i="5"/>
  <c r="BJ34" i="5"/>
  <c r="BC34" i="5"/>
  <c r="BB34" i="5"/>
  <c r="CI34" i="5"/>
  <c r="BQ34" i="5"/>
  <c r="BK34" i="5"/>
  <c r="BD34" i="5"/>
  <c r="CJ34" i="5"/>
  <c r="BR34" i="5"/>
  <c r="BL34" i="5"/>
  <c r="BE34" i="5"/>
  <c r="CK34" i="5"/>
  <c r="BS34" i="5"/>
  <c r="CH34" i="5"/>
  <c r="BI34" i="5"/>
  <c r="BP34" i="5"/>
  <c r="CB34" i="5"/>
  <c r="CH33" i="5"/>
  <c r="BI33" i="5"/>
  <c r="BP33" i="5"/>
  <c r="CB33" i="5"/>
  <c r="CH32" i="5"/>
  <c r="BI32" i="5"/>
  <c r="BP32" i="5"/>
  <c r="CB32" i="5"/>
  <c r="CH31" i="5"/>
  <c r="BI31" i="5"/>
  <c r="BP31" i="5"/>
  <c r="CB31" i="5"/>
  <c r="CH30" i="5"/>
  <c r="BI30" i="5"/>
  <c r="BP30" i="5"/>
  <c r="CB30" i="5"/>
  <c r="CH29" i="5"/>
  <c r="BI29" i="5"/>
  <c r="BP29" i="5"/>
  <c r="CH28" i="5"/>
  <c r="BI28" i="5"/>
  <c r="BP28" i="5"/>
  <c r="CH27" i="5"/>
  <c r="BI27" i="5"/>
  <c r="BP27" i="5"/>
  <c r="CH26" i="5"/>
  <c r="BI26" i="5"/>
  <c r="BP26" i="5"/>
  <c r="CH25" i="5"/>
  <c r="BI25" i="5"/>
  <c r="BP25" i="5"/>
  <c r="CH24" i="5"/>
  <c r="BI24" i="5"/>
  <c r="BP24" i="5"/>
  <c r="CH23" i="5"/>
  <c r="BI23" i="5"/>
  <c r="BP23" i="5"/>
  <c r="CH22" i="5"/>
  <c r="BI22" i="5"/>
  <c r="BP22" i="5"/>
  <c r="BI21" i="5"/>
  <c r="BM21" i="5"/>
  <c r="BP21" i="5"/>
  <c r="CH20" i="5"/>
  <c r="BP20" i="5"/>
  <c r="BI19" i="5"/>
  <c r="BM19" i="5"/>
  <c r="BP19" i="5"/>
  <c r="CH18" i="5"/>
  <c r="BI18" i="5"/>
  <c r="BP18" i="5"/>
  <c r="BI17" i="5"/>
  <c r="BP17" i="5"/>
  <c r="CH16" i="5"/>
  <c r="BI16" i="5"/>
  <c r="BP16" i="5"/>
  <c r="BI15" i="5"/>
  <c r="BP15" i="5"/>
  <c r="CH14" i="5"/>
  <c r="BP14" i="5"/>
  <c r="BI13" i="5"/>
  <c r="BP13" i="5"/>
  <c r="BI12" i="5"/>
  <c r="BP12" i="5"/>
  <c r="CH11" i="5"/>
  <c r="BI11" i="5"/>
  <c r="BP11" i="5"/>
  <c r="BI10" i="5"/>
  <c r="BP10" i="5"/>
  <c r="CH9" i="5"/>
  <c r="BP9" i="5"/>
  <c r="BP8" i="5"/>
  <c r="BP7" i="5"/>
  <c r="BI6" i="5"/>
  <c r="BP6" i="5"/>
  <c r="CH5" i="5"/>
  <c r="BP5" i="5"/>
  <c r="BI4" i="5"/>
  <c r="BP4" i="5"/>
  <c r="CJ33" i="5"/>
  <c r="BK33" i="5"/>
  <c r="BR33" i="5"/>
  <c r="CD33" i="5"/>
  <c r="CD32" i="5"/>
  <c r="CD31" i="5"/>
  <c r="CD30" i="5"/>
  <c r="CD29" i="5"/>
  <c r="CD28" i="5"/>
  <c r="CD27" i="5"/>
  <c r="CJ26" i="5"/>
  <c r="BK26" i="5"/>
  <c r="BR26" i="5"/>
  <c r="CD26" i="5"/>
  <c r="CD25" i="5"/>
  <c r="CD24" i="5"/>
  <c r="CD23" i="5"/>
  <c r="CD22" i="5"/>
  <c r="CD21" i="5"/>
  <c r="CJ18" i="5"/>
  <c r="BK18" i="5"/>
  <c r="BR18" i="5"/>
  <c r="CD15" i="5"/>
  <c r="CJ12" i="5"/>
  <c r="BK12" i="5"/>
  <c r="BR12" i="5"/>
  <c r="CJ10" i="5"/>
  <c r="BK10" i="5"/>
  <c r="BR10" i="5"/>
  <c r="CD8" i="5"/>
  <c r="AA3" i="5"/>
  <c r="AO3" i="5"/>
  <c r="AG3" i="5"/>
  <c r="AT3" i="5"/>
  <c r="AH3" i="5"/>
  <c r="AI3" i="5"/>
  <c r="AT5" i="5"/>
  <c r="AJ3" i="5"/>
  <c r="AT6" i="5"/>
  <c r="AK3" i="5"/>
  <c r="AL3" i="5"/>
  <c r="AM3" i="5"/>
  <c r="AN3" i="5"/>
  <c r="AT10" i="5"/>
  <c r="AP3" i="5"/>
  <c r="X4" i="5"/>
  <c r="AP4" i="5"/>
  <c r="Z4" i="5"/>
  <c r="AA4" i="5"/>
  <c r="AO4" i="5"/>
  <c r="AG4" i="5"/>
  <c r="AT11" i="5"/>
  <c r="AH4" i="5"/>
  <c r="AT12" i="5"/>
  <c r="AI4" i="5"/>
  <c r="AJ4" i="5"/>
  <c r="AK4" i="5"/>
  <c r="AL4" i="5"/>
  <c r="AT16" i="5"/>
  <c r="AM4" i="5"/>
  <c r="AN4" i="5"/>
  <c r="AT4" i="5"/>
  <c r="AX4" i="5"/>
  <c r="BF4" i="5"/>
  <c r="BK4" i="5"/>
  <c r="BM4" i="5"/>
  <c r="BR4" i="5"/>
  <c r="BT4" i="5"/>
  <c r="BY4" i="5"/>
  <c r="CJ4" i="5"/>
  <c r="CD4" i="5"/>
  <c r="X5" i="5"/>
  <c r="AP5" i="5"/>
  <c r="Y5" i="5"/>
  <c r="Z5" i="5"/>
  <c r="AA5" i="5"/>
  <c r="AO5" i="5"/>
  <c r="AG5" i="5"/>
  <c r="AH5" i="5"/>
  <c r="AT20" i="5"/>
  <c r="AI5" i="5"/>
  <c r="AJ5" i="5"/>
  <c r="AT22" i="5"/>
  <c r="AK5" i="5"/>
  <c r="AL5" i="5"/>
  <c r="AT24" i="5"/>
  <c r="AM5" i="5"/>
  <c r="AT25" i="5"/>
  <c r="AN5" i="5"/>
  <c r="AT26" i="5"/>
  <c r="AX5" i="5"/>
  <c r="BF5" i="5"/>
  <c r="BT5" i="5"/>
  <c r="BY5" i="5"/>
  <c r="X6" i="5"/>
  <c r="Y6" i="5"/>
  <c r="Z6" i="5"/>
  <c r="AA6" i="5"/>
  <c r="AO6" i="5"/>
  <c r="AG6" i="5"/>
  <c r="AT27" i="5"/>
  <c r="AH6" i="5"/>
  <c r="AT28" i="5"/>
  <c r="AI6" i="5"/>
  <c r="AT29" i="5"/>
  <c r="AJ6" i="5"/>
  <c r="AT30" i="5"/>
  <c r="AK6" i="5"/>
  <c r="AL6" i="5"/>
  <c r="AM6" i="5"/>
  <c r="AN6" i="5"/>
  <c r="AT34" i="5"/>
  <c r="AP6" i="5"/>
  <c r="AX6" i="5"/>
  <c r="BF6" i="5"/>
  <c r="BM6" i="5"/>
  <c r="BT6" i="5"/>
  <c r="BU6" i="5"/>
  <c r="BW6" i="5"/>
  <c r="BY6" i="5"/>
  <c r="X7" i="5"/>
  <c r="AP7" i="5"/>
  <c r="Y7" i="5"/>
  <c r="Z7" i="5"/>
  <c r="AA7" i="5"/>
  <c r="AO7" i="5"/>
  <c r="AG7" i="5"/>
  <c r="AH7" i="5"/>
  <c r="AI7" i="5"/>
  <c r="AT37" i="5"/>
  <c r="AJ7" i="5"/>
  <c r="AK7" i="5"/>
  <c r="AT39" i="5"/>
  <c r="AL7" i="5"/>
  <c r="AM7" i="5"/>
  <c r="AT41" i="5"/>
  <c r="AN7" i="5"/>
  <c r="AT7" i="5"/>
  <c r="AX7" i="5"/>
  <c r="BF7" i="5"/>
  <c r="BT7" i="5"/>
  <c r="BU7" i="5"/>
  <c r="BY7" i="5"/>
  <c r="X8" i="5"/>
  <c r="AP8" i="5"/>
  <c r="Y8" i="5"/>
  <c r="Z8" i="5"/>
  <c r="AA8" i="5"/>
  <c r="AO8" i="5"/>
  <c r="AG8" i="5"/>
  <c r="AT43" i="5"/>
  <c r="AH8" i="5"/>
  <c r="AI8" i="5"/>
  <c r="AT45" i="5"/>
  <c r="AJ8" i="5"/>
  <c r="AK8" i="5"/>
  <c r="AT47" i="5"/>
  <c r="AL8" i="5"/>
  <c r="AM8" i="5"/>
  <c r="AT49" i="5"/>
  <c r="AN8" i="5"/>
  <c r="AT50" i="5"/>
  <c r="AT8" i="5"/>
  <c r="AX8" i="5"/>
  <c r="BF8" i="5"/>
  <c r="BT8" i="5"/>
  <c r="BY8" i="5"/>
  <c r="X9" i="5"/>
  <c r="AP9" i="5"/>
  <c r="Y9" i="5"/>
  <c r="Z9" i="5"/>
  <c r="AA9" i="5"/>
  <c r="AO9" i="5"/>
  <c r="AG9" i="5"/>
  <c r="AT51" i="5"/>
  <c r="AH9" i="5"/>
  <c r="AT52" i="5"/>
  <c r="AI9" i="5"/>
  <c r="AT53" i="5"/>
  <c r="AJ9" i="5"/>
  <c r="AK9" i="5"/>
  <c r="AL9" i="5"/>
  <c r="AM9" i="5"/>
  <c r="AN9" i="5"/>
  <c r="AT9" i="5"/>
  <c r="AX9" i="5"/>
  <c r="BF9" i="5"/>
  <c r="BT9" i="5"/>
  <c r="BU9" i="5"/>
  <c r="BY9" i="5"/>
  <c r="CC9" i="5"/>
  <c r="X10" i="5"/>
  <c r="AP10" i="5"/>
  <c r="Y10" i="5"/>
  <c r="Z10" i="5"/>
  <c r="AA10" i="5"/>
  <c r="AO10" i="5"/>
  <c r="AG10" i="5"/>
  <c r="AH10" i="5"/>
  <c r="AI10" i="5"/>
  <c r="AJ10" i="5"/>
  <c r="AK10" i="5"/>
  <c r="AL10" i="5"/>
  <c r="AM10" i="5"/>
  <c r="AN10" i="5"/>
  <c r="AT66" i="5"/>
  <c r="AX10" i="5"/>
  <c r="BF10" i="5"/>
  <c r="BT10" i="5"/>
  <c r="BU10" i="5"/>
  <c r="BY10" i="5"/>
  <c r="CC10" i="5"/>
  <c r="X11" i="5"/>
  <c r="AP11" i="5"/>
  <c r="Y11" i="5"/>
  <c r="Z11" i="5"/>
  <c r="AA11" i="5"/>
  <c r="AO11" i="5"/>
  <c r="AG11" i="5"/>
  <c r="AH11" i="5"/>
  <c r="AT68" i="5"/>
  <c r="AI11" i="5"/>
  <c r="AJ11" i="5"/>
  <c r="AK11" i="5"/>
  <c r="AT71" i="5"/>
  <c r="AL11" i="5"/>
  <c r="AM11" i="5"/>
  <c r="AN11" i="5"/>
  <c r="AT74" i="5"/>
  <c r="AX11" i="5"/>
  <c r="BF11" i="5"/>
  <c r="BM11" i="5"/>
  <c r="BT11" i="5"/>
  <c r="BY11" i="5"/>
  <c r="X12" i="5"/>
  <c r="AP12" i="5"/>
  <c r="Y12" i="5"/>
  <c r="Z12" i="5"/>
  <c r="AA12" i="5"/>
  <c r="AO12" i="5"/>
  <c r="AG12" i="5"/>
  <c r="AH12" i="5"/>
  <c r="AT76" i="5"/>
  <c r="AI12" i="5"/>
  <c r="AT77" i="5"/>
  <c r="AJ12" i="5"/>
  <c r="AK12" i="5"/>
  <c r="AL12" i="5"/>
  <c r="AM12" i="5"/>
  <c r="AN12" i="5"/>
  <c r="AT82" i="5"/>
  <c r="AX12" i="5"/>
  <c r="BF12" i="5"/>
  <c r="BM12" i="5"/>
  <c r="BT12" i="5"/>
  <c r="BY12" i="5"/>
  <c r="X13" i="5"/>
  <c r="AP13" i="5"/>
  <c r="Y13" i="5"/>
  <c r="Z13" i="5"/>
  <c r="AA13" i="5"/>
  <c r="AO13" i="5"/>
  <c r="AG13" i="5"/>
  <c r="AT83" i="5"/>
  <c r="AH13" i="5"/>
  <c r="AI13" i="5"/>
  <c r="AJ13" i="5"/>
  <c r="AT86" i="5"/>
  <c r="AK13" i="5"/>
  <c r="AL13" i="5"/>
  <c r="AM13" i="5"/>
  <c r="AN13" i="5"/>
  <c r="AT90" i="5"/>
  <c r="AT13" i="5"/>
  <c r="AX13" i="5"/>
  <c r="BF13" i="5"/>
  <c r="BT13" i="5"/>
  <c r="BY13" i="5"/>
  <c r="X14" i="5"/>
  <c r="AP14" i="5"/>
  <c r="Y14" i="5"/>
  <c r="Z14" i="5"/>
  <c r="AA14" i="5"/>
  <c r="AO14" i="5"/>
  <c r="AG14" i="5"/>
  <c r="AT91" i="5"/>
  <c r="AH14" i="5"/>
  <c r="AI14" i="5"/>
  <c r="AJ14" i="5"/>
  <c r="AK14" i="5"/>
  <c r="AL14" i="5"/>
  <c r="AM14" i="5"/>
  <c r="AN14" i="5"/>
  <c r="AT14" i="5"/>
  <c r="AX14" i="5"/>
  <c r="BF14" i="5"/>
  <c r="BT14" i="5"/>
  <c r="BY14" i="5"/>
  <c r="X15" i="5"/>
  <c r="AP15" i="5"/>
  <c r="Y15" i="5"/>
  <c r="Z15" i="5"/>
  <c r="AA15" i="5"/>
  <c r="AO15" i="5"/>
  <c r="AG15" i="5"/>
  <c r="AT99" i="5"/>
  <c r="AH15" i="5"/>
  <c r="AI15" i="5"/>
  <c r="AJ15" i="5"/>
  <c r="AK15" i="5"/>
  <c r="AL15" i="5"/>
  <c r="AM15" i="5"/>
  <c r="AN15" i="5"/>
  <c r="AT15" i="5"/>
  <c r="AX15" i="5"/>
  <c r="BF15" i="5"/>
  <c r="BT15" i="5"/>
  <c r="BY15" i="5"/>
  <c r="X16" i="5"/>
  <c r="AP16" i="5"/>
  <c r="Y16" i="5"/>
  <c r="Z16" i="5"/>
  <c r="AA16" i="5"/>
  <c r="AO16" i="5"/>
  <c r="AG16" i="5"/>
  <c r="AT107" i="5"/>
  <c r="AH16" i="5"/>
  <c r="AT108" i="5"/>
  <c r="AI16" i="5"/>
  <c r="AJ16" i="5"/>
  <c r="AK16" i="5"/>
  <c r="AL16" i="5"/>
  <c r="AM16" i="5"/>
  <c r="AN16" i="5"/>
  <c r="AT114" i="5"/>
  <c r="AX16" i="5"/>
  <c r="BF16" i="5"/>
  <c r="BT16" i="5"/>
  <c r="BU16" i="5"/>
  <c r="BY16" i="5"/>
  <c r="X17" i="5"/>
  <c r="AP17" i="5"/>
  <c r="Y17" i="5"/>
  <c r="Z17" i="5"/>
  <c r="AA17" i="5"/>
  <c r="AO17" i="5"/>
  <c r="AG17" i="5"/>
  <c r="AT115" i="5"/>
  <c r="AH17" i="5"/>
  <c r="AI17" i="5"/>
  <c r="AJ17" i="5"/>
  <c r="AK17" i="5"/>
  <c r="AL17" i="5"/>
  <c r="AM17" i="5"/>
  <c r="AN17" i="5"/>
  <c r="AT17" i="5"/>
  <c r="AX17" i="5"/>
  <c r="BF17" i="5"/>
  <c r="BT17" i="5"/>
  <c r="BY17" i="5"/>
  <c r="X18" i="5"/>
  <c r="AP18" i="5"/>
  <c r="Y18" i="5"/>
  <c r="Z18" i="5"/>
  <c r="AA18" i="5"/>
  <c r="AO18" i="5"/>
  <c r="AG18" i="5"/>
  <c r="AT123" i="5"/>
  <c r="AH18" i="5"/>
  <c r="AI18" i="5"/>
  <c r="AJ18" i="5"/>
  <c r="AK18" i="5"/>
  <c r="AL18" i="5"/>
  <c r="AM18" i="5"/>
  <c r="AN18" i="5"/>
  <c r="AT18" i="5"/>
  <c r="AX18" i="5"/>
  <c r="BF18" i="5"/>
  <c r="BM18" i="5"/>
  <c r="BT18" i="5"/>
  <c r="BY18" i="5"/>
  <c r="X19" i="5"/>
  <c r="AP19" i="5"/>
  <c r="Y19" i="5"/>
  <c r="Z19" i="5"/>
  <c r="AA19" i="5"/>
  <c r="AO19" i="5"/>
  <c r="AG19" i="5"/>
  <c r="AT131" i="5"/>
  <c r="AH19" i="5"/>
  <c r="AI19" i="5"/>
  <c r="AJ19" i="5"/>
  <c r="AK19" i="5"/>
  <c r="AL19" i="5"/>
  <c r="AM19" i="5"/>
  <c r="AN19" i="5"/>
  <c r="AT19" i="5"/>
  <c r="AX19" i="5"/>
  <c r="BF19" i="5"/>
  <c r="BT19" i="5"/>
  <c r="BU19" i="5"/>
  <c r="BY19" i="5"/>
  <c r="X20" i="5"/>
  <c r="AP20" i="5"/>
  <c r="Y20" i="5"/>
  <c r="Z20" i="5"/>
  <c r="AA20" i="5"/>
  <c r="AO20" i="5"/>
  <c r="AG20" i="5"/>
  <c r="AT139" i="5"/>
  <c r="AH20" i="5"/>
  <c r="AT140" i="5"/>
  <c r="AI20" i="5"/>
  <c r="AI21" i="5"/>
  <c r="AI22" i="5"/>
  <c r="AI23" i="5"/>
  <c r="AI24" i="5"/>
  <c r="AI25" i="5"/>
  <c r="AI26" i="5"/>
  <c r="AI27" i="5"/>
  <c r="AI28" i="5"/>
  <c r="AI29" i="5"/>
  <c r="AI30" i="5"/>
  <c r="AI31" i="5"/>
  <c r="AI32" i="5"/>
  <c r="AI33" i="5"/>
  <c r="AI36" i="5"/>
  <c r="AJ20" i="5"/>
  <c r="AK20" i="5"/>
  <c r="AL20" i="5"/>
  <c r="AM20" i="5"/>
  <c r="AN20" i="5"/>
  <c r="AX20" i="5"/>
  <c r="BF20" i="5"/>
  <c r="BT20" i="5"/>
  <c r="BU20" i="5"/>
  <c r="BY20" i="5"/>
  <c r="X21" i="5"/>
  <c r="AP21" i="5"/>
  <c r="Y21" i="5"/>
  <c r="Z21" i="5"/>
  <c r="AA21" i="5"/>
  <c r="AO21" i="5"/>
  <c r="AG21" i="5"/>
  <c r="AT147" i="5"/>
  <c r="AH21" i="5"/>
  <c r="AT148" i="5"/>
  <c r="AJ21" i="5"/>
  <c r="AK21" i="5"/>
  <c r="AL21" i="5"/>
  <c r="AM21" i="5"/>
  <c r="AN21" i="5"/>
  <c r="AT154" i="5"/>
  <c r="AT21" i="5"/>
  <c r="AX21" i="5"/>
  <c r="BF21" i="5"/>
  <c r="BT21" i="5"/>
  <c r="BU21" i="5"/>
  <c r="BY21" i="5"/>
  <c r="X22" i="5"/>
  <c r="AP22" i="5"/>
  <c r="Y22" i="5"/>
  <c r="Z22" i="5"/>
  <c r="AA22" i="5"/>
  <c r="AO22" i="5"/>
  <c r="AG22" i="5"/>
  <c r="AH22" i="5"/>
  <c r="AT156" i="5"/>
  <c r="AJ22" i="5"/>
  <c r="AK22" i="5"/>
  <c r="AL22" i="5"/>
  <c r="AM22" i="5"/>
  <c r="AN22" i="5"/>
  <c r="AT162" i="5"/>
  <c r="AX22" i="5"/>
  <c r="BF22" i="5"/>
  <c r="BM22" i="5"/>
  <c r="BT22" i="5"/>
  <c r="BU22" i="5"/>
  <c r="BY22" i="5"/>
  <c r="CC22" i="5"/>
  <c r="CE22" i="5"/>
  <c r="X23" i="5"/>
  <c r="AP23" i="5"/>
  <c r="Y23" i="5"/>
  <c r="Z23" i="5"/>
  <c r="AA23" i="5"/>
  <c r="AG23" i="5"/>
  <c r="AT163" i="5"/>
  <c r="AH23" i="5"/>
  <c r="AJ23" i="5"/>
  <c r="AK23" i="5"/>
  <c r="AL23" i="5"/>
  <c r="AM23" i="5"/>
  <c r="AN23" i="5"/>
  <c r="AO23" i="5"/>
  <c r="AT23" i="5"/>
  <c r="AX23" i="5"/>
  <c r="BF23" i="5"/>
  <c r="BM23" i="5"/>
  <c r="BT23" i="5"/>
  <c r="BU23" i="5"/>
  <c r="BY23" i="5"/>
  <c r="CA23" i="5"/>
  <c r="CC23" i="5"/>
  <c r="CE23" i="5"/>
  <c r="X24" i="5"/>
  <c r="AP24" i="5"/>
  <c r="Y24" i="5"/>
  <c r="Z24" i="5"/>
  <c r="AA24" i="5"/>
  <c r="AG24" i="5"/>
  <c r="AT171" i="5"/>
  <c r="AH24" i="5"/>
  <c r="AJ24" i="5"/>
  <c r="AK24" i="5"/>
  <c r="AL24" i="5"/>
  <c r="AM24" i="5"/>
  <c r="AN24" i="5"/>
  <c r="AO24" i="5"/>
  <c r="AX24" i="5"/>
  <c r="BF24" i="5"/>
  <c r="BM24" i="5"/>
  <c r="BT24" i="5"/>
  <c r="BU24" i="5"/>
  <c r="BY24" i="5"/>
  <c r="CA24" i="5"/>
  <c r="CC24" i="5"/>
  <c r="CE24" i="5"/>
  <c r="X25" i="5"/>
  <c r="AP25" i="5"/>
  <c r="Y25" i="5"/>
  <c r="Z25" i="5"/>
  <c r="AA25" i="5"/>
  <c r="AO25" i="5"/>
  <c r="AG25" i="5"/>
  <c r="AH25" i="5"/>
  <c r="AT180" i="5"/>
  <c r="AJ25" i="5"/>
  <c r="AK25" i="5"/>
  <c r="AL25" i="5"/>
  <c r="AM25" i="5"/>
  <c r="AN25" i="5"/>
  <c r="AT186" i="5"/>
  <c r="AX25" i="5"/>
  <c r="BF25" i="5"/>
  <c r="BM25" i="5"/>
  <c r="BT25" i="5"/>
  <c r="BU25" i="5"/>
  <c r="BY25" i="5"/>
  <c r="CA25" i="5"/>
  <c r="CC25" i="5"/>
  <c r="CE25" i="5"/>
  <c r="X26" i="5"/>
  <c r="AP26" i="5"/>
  <c r="Y26" i="5"/>
  <c r="Z26" i="5"/>
  <c r="AA26" i="5"/>
  <c r="AO26" i="5"/>
  <c r="AG26" i="5"/>
  <c r="AH26" i="5"/>
  <c r="AJ26" i="5"/>
  <c r="AK26" i="5"/>
  <c r="AL26" i="5"/>
  <c r="AM26" i="5"/>
  <c r="AN26" i="5"/>
  <c r="AX26" i="5"/>
  <c r="BF26" i="5"/>
  <c r="BM26" i="5"/>
  <c r="BT26" i="5"/>
  <c r="BU26" i="5"/>
  <c r="BY26" i="5"/>
  <c r="CC26" i="5"/>
  <c r="CE26" i="5"/>
  <c r="X27" i="5"/>
  <c r="AP27" i="5"/>
  <c r="Y27" i="5"/>
  <c r="Z27" i="5"/>
  <c r="AA27" i="5"/>
  <c r="AO27" i="5"/>
  <c r="AG27" i="5"/>
  <c r="AT195" i="5"/>
  <c r="AH27" i="5"/>
  <c r="AT196" i="5"/>
  <c r="AJ27" i="5"/>
  <c r="AK27" i="5"/>
  <c r="AL27" i="5"/>
  <c r="AM27" i="5"/>
  <c r="AN27" i="5"/>
  <c r="AT202" i="5"/>
  <c r="AX27" i="5"/>
  <c r="BF27" i="5"/>
  <c r="BM27" i="5"/>
  <c r="BT27" i="5"/>
  <c r="BU27" i="5"/>
  <c r="BY27" i="5"/>
  <c r="CC27" i="5"/>
  <c r="CE27" i="5"/>
  <c r="X28" i="5"/>
  <c r="AP28" i="5"/>
  <c r="Y28" i="5"/>
  <c r="Z28" i="5"/>
  <c r="AA28" i="5"/>
  <c r="AO28" i="5"/>
  <c r="AG28" i="5"/>
  <c r="AH28" i="5"/>
  <c r="AJ28" i="5"/>
  <c r="AK28" i="5"/>
  <c r="AL28" i="5"/>
  <c r="AM28" i="5"/>
  <c r="AN28" i="5"/>
  <c r="AX28" i="5"/>
  <c r="BF28" i="5"/>
  <c r="BM28" i="5"/>
  <c r="BT28" i="5"/>
  <c r="BU28" i="5"/>
  <c r="BY28" i="5"/>
  <c r="CC28" i="5"/>
  <c r="CE28" i="5"/>
  <c r="X29" i="5"/>
  <c r="AP29" i="5"/>
  <c r="Y29" i="5"/>
  <c r="Z29" i="5"/>
  <c r="AA29" i="5"/>
  <c r="AO29" i="5"/>
  <c r="AG29" i="5"/>
  <c r="AH29" i="5"/>
  <c r="AT212" i="5"/>
  <c r="AJ29" i="5"/>
  <c r="AK29" i="5"/>
  <c r="AL29" i="5"/>
  <c r="AM29" i="5"/>
  <c r="AN29" i="5"/>
  <c r="AT218" i="5"/>
  <c r="AX29" i="5"/>
  <c r="BF29" i="5"/>
  <c r="BM29" i="5"/>
  <c r="BT29" i="5"/>
  <c r="BU29" i="5"/>
  <c r="BY29" i="5"/>
  <c r="CC29" i="5"/>
  <c r="CE29" i="5"/>
  <c r="X30" i="5"/>
  <c r="AP30" i="5"/>
  <c r="Y30" i="5"/>
  <c r="Z30" i="5"/>
  <c r="AA30" i="5"/>
  <c r="AG30" i="5"/>
  <c r="AT219" i="5"/>
  <c r="AH30" i="5"/>
  <c r="AJ30" i="5"/>
  <c r="AK30" i="5"/>
  <c r="AL30" i="5"/>
  <c r="AM30" i="5"/>
  <c r="AN30" i="5"/>
  <c r="AO30" i="5"/>
  <c r="AX30" i="5"/>
  <c r="BF30" i="5"/>
  <c r="BM30" i="5"/>
  <c r="BT30" i="5"/>
  <c r="BU30" i="5"/>
  <c r="BY30" i="5"/>
  <c r="CC30" i="5"/>
  <c r="CE30" i="5"/>
  <c r="X31" i="5"/>
  <c r="AP31" i="5"/>
  <c r="Y31" i="5"/>
  <c r="Z31" i="5"/>
  <c r="AA31" i="5"/>
  <c r="AO31" i="5"/>
  <c r="AG31" i="5"/>
  <c r="AT227" i="5"/>
  <c r="AH31" i="5"/>
  <c r="AT228" i="5"/>
  <c r="AJ31" i="5"/>
  <c r="AK31" i="5"/>
  <c r="AL31" i="5"/>
  <c r="AM31" i="5"/>
  <c r="AN31" i="5"/>
  <c r="AT234" i="5"/>
  <c r="AT31" i="5"/>
  <c r="AX31" i="5"/>
  <c r="BF31" i="5"/>
  <c r="BM31" i="5"/>
  <c r="BT31" i="5"/>
  <c r="BU31" i="5"/>
  <c r="BY31" i="5"/>
  <c r="CA31" i="5"/>
  <c r="CC31" i="5"/>
  <c r="CE31" i="5"/>
  <c r="X32" i="5"/>
  <c r="AP32" i="5"/>
  <c r="Y32" i="5"/>
  <c r="Z32" i="5"/>
  <c r="AA32" i="5"/>
  <c r="AO32" i="5"/>
  <c r="AG32" i="5"/>
  <c r="AH32" i="5"/>
  <c r="AT236" i="5"/>
  <c r="AJ32" i="5"/>
  <c r="AK32" i="5"/>
  <c r="AL32" i="5"/>
  <c r="AM32" i="5"/>
  <c r="AN32" i="5"/>
  <c r="AT32" i="5"/>
  <c r="AX32" i="5"/>
  <c r="BF32" i="5"/>
  <c r="BM32" i="5"/>
  <c r="BT32" i="5"/>
  <c r="BU32" i="5"/>
  <c r="BY32" i="5"/>
  <c r="CC32" i="5"/>
  <c r="CE32" i="5"/>
  <c r="X33" i="5"/>
  <c r="AP33" i="5"/>
  <c r="Y33" i="5"/>
  <c r="Z33" i="5"/>
  <c r="AG33" i="5"/>
  <c r="AH33" i="5"/>
  <c r="AJ33" i="5"/>
  <c r="AK33" i="5"/>
  <c r="AL33" i="5"/>
  <c r="AM33" i="5"/>
  <c r="AN33" i="5"/>
  <c r="AO33" i="5"/>
  <c r="AT33" i="5"/>
  <c r="AX33" i="5"/>
  <c r="BF33" i="5"/>
  <c r="BM33" i="5"/>
  <c r="BT33" i="5"/>
  <c r="BU33" i="5"/>
  <c r="BY33" i="5"/>
  <c r="CC33" i="5"/>
  <c r="CE33" i="5"/>
  <c r="C34" i="5"/>
  <c r="AG34" i="5"/>
  <c r="D34" i="5"/>
  <c r="E34" i="5"/>
  <c r="F34" i="5"/>
  <c r="G34" i="5"/>
  <c r="H34" i="5"/>
  <c r="I34" i="5"/>
  <c r="AI34" i="5"/>
  <c r="J34" i="5"/>
  <c r="K34" i="5"/>
  <c r="L34" i="5"/>
  <c r="AJ34" i="5"/>
  <c r="M34" i="5"/>
  <c r="N34" i="5"/>
  <c r="O34" i="5"/>
  <c r="AK34" i="5"/>
  <c r="P34" i="5"/>
  <c r="AL34" i="5"/>
  <c r="Q34" i="5"/>
  <c r="R34" i="5"/>
  <c r="S34" i="5"/>
  <c r="AM34" i="5"/>
  <c r="T34" i="5"/>
  <c r="U34" i="5"/>
  <c r="V34" i="5"/>
  <c r="AN34" i="5"/>
  <c r="W34" i="5"/>
  <c r="AH34" i="5"/>
  <c r="BF34" i="5"/>
  <c r="BM34" i="5"/>
  <c r="BT34" i="5"/>
  <c r="BU34" i="5"/>
  <c r="CC34" i="5"/>
  <c r="CD34" i="5"/>
  <c r="CE34" i="5"/>
  <c r="C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AT35" i="5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AT36" i="5"/>
  <c r="C37" i="5"/>
  <c r="F37" i="5"/>
  <c r="I37" i="5"/>
  <c r="L37" i="5"/>
  <c r="O37" i="5"/>
  <c r="P37" i="5"/>
  <c r="S37" i="5"/>
  <c r="V37" i="5"/>
  <c r="AT38" i="5"/>
  <c r="AT40" i="5"/>
  <c r="AT46" i="5"/>
  <c r="AT48" i="5"/>
  <c r="AS51" i="5"/>
  <c r="AI54" i="5"/>
  <c r="AL54" i="5"/>
  <c r="AT54" i="5"/>
  <c r="AL55" i="5"/>
  <c r="AT55" i="5"/>
  <c r="AT56" i="5"/>
  <c r="AL57" i="5"/>
  <c r="AT57" i="5"/>
  <c r="AI58" i="5"/>
  <c r="AI61" i="5"/>
  <c r="AS59" i="5"/>
  <c r="AS67" i="5"/>
  <c r="AT59" i="5"/>
  <c r="AT61" i="5"/>
  <c r="AT62" i="5"/>
  <c r="AT63" i="5"/>
  <c r="AT65" i="5"/>
  <c r="AT67" i="5"/>
  <c r="AT69" i="5"/>
  <c r="AT70" i="5"/>
  <c r="AT72" i="5"/>
  <c r="AT75" i="5"/>
  <c r="AT78" i="5"/>
  <c r="AT80" i="5"/>
  <c r="AT81" i="5"/>
  <c r="AS83" i="5"/>
  <c r="AT84" i="5"/>
  <c r="AT85" i="5"/>
  <c r="AT87" i="5"/>
  <c r="AT88" i="5"/>
  <c r="AT89" i="5"/>
  <c r="AS91" i="5"/>
  <c r="AS99" i="5"/>
  <c r="AS107" i="5"/>
  <c r="AS115" i="5"/>
  <c r="AS123" i="5"/>
  <c r="AS131" i="5"/>
  <c r="AS139" i="5"/>
  <c r="AS147" i="5"/>
  <c r="AS155" i="5"/>
  <c r="AS163" i="5"/>
  <c r="AS171" i="5"/>
  <c r="AS179" i="5"/>
  <c r="AS187" i="5"/>
  <c r="AS195" i="5"/>
  <c r="AS203" i="5"/>
  <c r="AS211" i="5"/>
  <c r="AS219" i="5"/>
  <c r="AS227" i="5"/>
  <c r="AS235" i="5"/>
  <c r="AS243" i="5"/>
  <c r="AT92" i="5"/>
  <c r="AT93" i="5"/>
  <c r="AT94" i="5"/>
  <c r="AT95" i="5"/>
  <c r="AT96" i="5"/>
  <c r="AT97" i="5"/>
  <c r="AT98" i="5"/>
  <c r="AT100" i="5"/>
  <c r="AT101" i="5"/>
  <c r="AT102" i="5"/>
  <c r="AT103" i="5"/>
  <c r="AT104" i="5"/>
  <c r="AT105" i="5"/>
  <c r="AT106" i="5"/>
  <c r="AT109" i="5"/>
  <c r="AT110" i="5"/>
  <c r="AT111" i="5"/>
  <c r="AT112" i="5"/>
  <c r="AT113" i="5"/>
  <c r="AT116" i="5"/>
  <c r="AT117" i="5"/>
  <c r="AT118" i="5"/>
  <c r="AT119" i="5"/>
  <c r="AT120" i="5"/>
  <c r="AT121" i="5"/>
  <c r="AT122" i="5"/>
  <c r="AT124" i="5"/>
  <c r="AT125" i="5"/>
  <c r="AT126" i="5"/>
  <c r="AT127" i="5"/>
  <c r="AT128" i="5"/>
  <c r="AT129" i="5"/>
  <c r="AT130" i="5"/>
  <c r="AT132" i="5"/>
  <c r="AT133" i="5"/>
  <c r="AT134" i="5"/>
  <c r="AT135" i="5"/>
  <c r="AT136" i="5"/>
  <c r="AT137" i="5"/>
  <c r="AT138" i="5"/>
  <c r="AT142" i="5"/>
  <c r="AT143" i="5"/>
  <c r="AT144" i="5"/>
  <c r="AT145" i="5"/>
  <c r="AT146" i="5"/>
  <c r="AT149" i="5"/>
  <c r="AT150" i="5"/>
  <c r="AT151" i="5"/>
  <c r="AT152" i="5"/>
  <c r="AT153" i="5"/>
  <c r="AT155" i="5"/>
  <c r="AT157" i="5"/>
  <c r="AT158" i="5"/>
  <c r="AT159" i="5"/>
  <c r="AT160" i="5"/>
  <c r="AT161" i="5"/>
  <c r="AT164" i="5"/>
  <c r="AT165" i="5"/>
  <c r="AT166" i="5"/>
  <c r="AT167" i="5"/>
  <c r="AT168" i="5"/>
  <c r="AT169" i="5"/>
  <c r="AT170" i="5"/>
  <c r="AT172" i="5"/>
  <c r="AT173" i="5"/>
  <c r="AT174" i="5"/>
  <c r="AT175" i="5"/>
  <c r="AT176" i="5"/>
  <c r="AT177" i="5"/>
  <c r="AT178" i="5"/>
  <c r="AT179" i="5"/>
  <c r="AT181" i="5"/>
  <c r="AT182" i="5"/>
  <c r="AT183" i="5"/>
  <c r="AT184" i="5"/>
  <c r="AT185" i="5"/>
  <c r="AT187" i="5"/>
  <c r="AT188" i="5"/>
  <c r="AT189" i="5"/>
  <c r="AT190" i="5"/>
  <c r="AT191" i="5"/>
  <c r="AT192" i="5"/>
  <c r="AT193" i="5"/>
  <c r="AT194" i="5"/>
  <c r="AT197" i="5"/>
  <c r="AT198" i="5"/>
  <c r="AT199" i="5"/>
  <c r="AT200" i="5"/>
  <c r="AT201" i="5"/>
  <c r="AT203" i="5"/>
  <c r="AT204" i="5"/>
  <c r="AT205" i="5"/>
  <c r="AT206" i="5"/>
  <c r="AT207" i="5"/>
  <c r="AT208" i="5"/>
  <c r="AT209" i="5"/>
  <c r="AT210" i="5"/>
  <c r="AT211" i="5"/>
  <c r="AT213" i="5"/>
  <c r="AT214" i="5"/>
  <c r="AT215" i="5"/>
  <c r="AT216" i="5"/>
  <c r="AT217" i="5"/>
  <c r="AT220" i="5"/>
  <c r="AT221" i="5"/>
  <c r="AT222" i="5"/>
  <c r="AT223" i="5"/>
  <c r="AT224" i="5"/>
  <c r="AT225" i="5"/>
  <c r="AT226" i="5"/>
  <c r="AT229" i="5"/>
  <c r="AT230" i="5"/>
  <c r="AT231" i="5"/>
  <c r="AT232" i="5"/>
  <c r="AT233" i="5"/>
  <c r="AT235" i="5"/>
  <c r="AT237" i="5"/>
  <c r="AT238" i="5"/>
  <c r="AT239" i="5"/>
  <c r="AT240" i="5"/>
  <c r="AT241" i="5"/>
  <c r="AT242" i="5"/>
  <c r="AT243" i="5"/>
  <c r="AT244" i="5"/>
  <c r="AT245" i="5"/>
  <c r="AT246" i="5"/>
  <c r="AT247" i="5"/>
  <c r="AT248" i="5"/>
  <c r="AT249" i="5"/>
  <c r="AT250" i="5"/>
  <c r="AG57" i="5"/>
  <c r="AG56" i="5"/>
  <c r="BU18" i="5"/>
  <c r="BU15" i="5"/>
  <c r="BU13" i="5"/>
  <c r="BU12" i="5"/>
  <c r="BU11" i="5"/>
  <c r="CH6" i="5"/>
  <c r="CH10" i="5"/>
  <c r="CG21" i="5"/>
  <c r="CA21" i="5"/>
  <c r="CK20" i="5"/>
  <c r="CE20" i="5"/>
  <c r="CG20" i="5"/>
  <c r="CA20" i="5"/>
  <c r="CG19" i="5"/>
  <c r="CA19" i="5"/>
  <c r="CK17" i="5"/>
  <c r="CE17" i="5"/>
  <c r="CK16" i="5"/>
  <c r="CE16" i="5"/>
  <c r="CG16" i="5"/>
  <c r="CA16" i="5"/>
  <c r="CG12" i="5"/>
  <c r="CA12" i="5"/>
  <c r="CE11" i="5"/>
  <c r="CD5" i="5"/>
  <c r="CD10" i="5"/>
  <c r="CD12" i="5"/>
  <c r="CD18" i="5"/>
  <c r="BM10" i="5"/>
  <c r="AT141" i="5"/>
  <c r="CI20" i="5"/>
  <c r="CC20" i="5"/>
  <c r="CK19" i="5"/>
  <c r="CE19" i="5"/>
  <c r="CI19" i="5"/>
  <c r="CC19" i="5"/>
  <c r="CK18" i="5"/>
  <c r="CE18" i="5"/>
  <c r="CI18" i="5"/>
  <c r="CC18" i="5"/>
  <c r="CG18" i="5"/>
  <c r="CA18" i="5"/>
  <c r="AG36" i="5"/>
  <c r="Z36" i="5"/>
  <c r="BU17" i="5"/>
  <c r="BM17" i="5"/>
  <c r="CJ17" i="5"/>
  <c r="CD17" i="5"/>
  <c r="CI17" i="5"/>
  <c r="CC17" i="5"/>
  <c r="CG17" i="5"/>
  <c r="CA17" i="5"/>
  <c r="BM16" i="5"/>
  <c r="CI16" i="5"/>
  <c r="CC16" i="5"/>
  <c r="CK15" i="5"/>
  <c r="CE15" i="5"/>
  <c r="BM15" i="5"/>
  <c r="CI15" i="5"/>
  <c r="CC15" i="5"/>
  <c r="CG15" i="5"/>
  <c r="CA15" i="5"/>
  <c r="CK14" i="5"/>
  <c r="CE14" i="5"/>
  <c r="CJ14" i="5"/>
  <c r="CD14" i="5"/>
  <c r="CI14" i="5"/>
  <c r="CC14" i="5"/>
  <c r="BU14" i="5"/>
  <c r="AM56" i="5"/>
  <c r="CK13" i="5"/>
  <c r="CE13" i="5"/>
  <c r="BM13" i="5"/>
  <c r="Y34" i="5"/>
  <c r="Y36" i="5"/>
  <c r="Y35" i="5"/>
  <c r="BU4" i="5"/>
  <c r="BU5" i="5"/>
  <c r="BU8" i="5"/>
  <c r="BV6" i="5"/>
  <c r="X36" i="5"/>
  <c r="X35" i="5"/>
  <c r="X34" i="5"/>
  <c r="AL36" i="5"/>
  <c r="CK12" i="5"/>
  <c r="CE12" i="5"/>
  <c r="CK10" i="5"/>
  <c r="CE10" i="5"/>
  <c r="CK7" i="5"/>
  <c r="CE7" i="5"/>
  <c r="CK4" i="5"/>
  <c r="CE4" i="5"/>
  <c r="AT73" i="5"/>
  <c r="AM58" i="5"/>
  <c r="AT64" i="5"/>
  <c r="AL37" i="5"/>
  <c r="AM38" i="5"/>
  <c r="AK56" i="5"/>
  <c r="AM39" i="5"/>
  <c r="AK38" i="5"/>
  <c r="CK9" i="5"/>
  <c r="CE9" i="5"/>
  <c r="CK8" i="5"/>
  <c r="CE8" i="5"/>
  <c r="AM36" i="5"/>
  <c r="AT79" i="5"/>
  <c r="CI8" i="5"/>
  <c r="CC8" i="5"/>
  <c r="AK36" i="5"/>
  <c r="CJ6" i="5"/>
  <c r="CD6" i="5"/>
  <c r="AK58" i="5"/>
  <c r="AK63" i="5"/>
  <c r="AK39" i="5"/>
  <c r="AI38" i="5"/>
  <c r="CI4" i="5"/>
  <c r="CC4" i="5"/>
  <c r="AL58" i="5"/>
  <c r="AL61" i="5"/>
  <c r="AM57" i="5"/>
  <c r="AM64" i="5"/>
  <c r="AK57" i="5"/>
  <c r="AK64" i="5"/>
  <c r="AL56" i="5"/>
  <c r="AM55" i="5"/>
  <c r="AM62" i="5"/>
  <c r="AK55" i="5"/>
  <c r="AM54" i="5"/>
  <c r="AK54" i="5"/>
  <c r="AL39" i="5"/>
  <c r="AL38" i="5"/>
  <c r="AM37" i="5"/>
  <c r="AK37" i="5"/>
  <c r="CK5" i="5"/>
  <c r="CE5" i="5"/>
  <c r="AI37" i="5"/>
  <c r="Z35" i="5"/>
  <c r="AI57" i="5"/>
  <c r="AI56" i="5"/>
  <c r="AI63" i="5"/>
  <c r="AI55" i="5"/>
  <c r="AI39" i="5"/>
  <c r="CH13" i="5"/>
  <c r="AA35" i="5"/>
  <c r="CH8" i="5"/>
  <c r="AJ56" i="5"/>
  <c r="CH7" i="5"/>
  <c r="AJ58" i="5"/>
  <c r="AJ57" i="5"/>
  <c r="AJ55" i="5"/>
  <c r="AJ62" i="5"/>
  <c r="AJ54" i="5"/>
  <c r="AJ39" i="5"/>
  <c r="AJ38" i="5"/>
  <c r="AJ37" i="5"/>
  <c r="AJ36" i="5"/>
  <c r="AH36" i="5"/>
  <c r="AA36" i="5"/>
  <c r="CG11" i="5"/>
  <c r="CA11" i="5"/>
  <c r="CG10" i="5"/>
  <c r="CA10" i="5"/>
  <c r="CG8" i="5"/>
  <c r="CA8" i="5"/>
  <c r="CG7" i="5"/>
  <c r="CA7" i="5"/>
  <c r="AI64" i="5"/>
  <c r="AI62" i="5"/>
  <c r="CG6" i="5"/>
  <c r="CA6" i="5"/>
  <c r="CG5" i="5"/>
  <c r="CA5" i="5"/>
  <c r="AH55" i="5"/>
  <c r="AN55" i="5"/>
  <c r="AN39" i="5"/>
  <c r="AT60" i="5"/>
  <c r="AT58" i="5"/>
  <c r="AN56" i="5"/>
  <c r="AH38" i="5"/>
  <c r="AH57" i="5"/>
  <c r="AT44" i="5"/>
  <c r="AT42" i="5"/>
  <c r="AA37" i="5"/>
  <c r="AK93" i="5"/>
  <c r="AK88" i="5"/>
  <c r="AN58" i="5"/>
  <c r="AG58" i="5"/>
  <c r="AG64" i="5"/>
  <c r="AN57" i="5"/>
  <c r="AN64" i="5"/>
  <c r="AG55" i="5"/>
  <c r="AN54" i="5"/>
  <c r="AN61" i="5"/>
  <c r="AG54" i="5"/>
  <c r="AG61" i="5"/>
  <c r="AN38" i="5"/>
  <c r="AN37" i="5"/>
  <c r="AN36" i="5"/>
  <c r="Z34" i="5"/>
  <c r="AK91" i="5"/>
  <c r="AK90" i="5"/>
  <c r="AL90" i="5"/>
  <c r="AK89" i="5"/>
  <c r="AH58" i="5"/>
  <c r="AH62" i="5"/>
  <c r="AH56" i="5"/>
  <c r="AH54" i="5"/>
  <c r="AH61" i="5"/>
  <c r="AH39" i="5"/>
  <c r="AH37" i="5"/>
  <c r="AA34" i="5"/>
  <c r="AG39" i="5"/>
  <c r="AG38" i="5"/>
  <c r="AG37" i="5"/>
  <c r="Z37" i="5"/>
  <c r="BV33" i="5"/>
  <c r="BW33" i="5"/>
  <c r="BV32" i="5"/>
  <c r="BW32" i="5"/>
  <c r="BV31" i="5"/>
  <c r="BW31" i="5"/>
  <c r="BV30" i="5"/>
  <c r="BW30" i="5"/>
  <c r="BV29" i="5"/>
  <c r="BW29" i="5"/>
  <c r="BV28" i="5"/>
  <c r="BW28" i="5"/>
  <c r="BV27" i="5"/>
  <c r="BW27" i="5"/>
  <c r="BV26" i="5"/>
  <c r="BW26" i="5"/>
  <c r="BV25" i="5"/>
  <c r="BW25" i="5"/>
  <c r="BV24" i="5"/>
  <c r="BW24" i="5"/>
  <c r="BV23" i="5"/>
  <c r="BW23" i="5"/>
  <c r="BV22" i="5"/>
  <c r="BW22" i="5"/>
  <c r="BV21" i="5"/>
  <c r="BW21" i="5"/>
  <c r="BV20" i="5"/>
  <c r="BW20" i="5"/>
  <c r="BV19" i="5"/>
  <c r="BW19" i="5"/>
  <c r="BV18" i="5"/>
  <c r="BW18" i="5"/>
  <c r="BV17" i="5"/>
  <c r="BW17" i="5"/>
  <c r="BV16" i="5"/>
  <c r="BW16" i="5"/>
  <c r="BV15" i="5"/>
  <c r="BW15" i="5"/>
  <c r="BV14" i="5"/>
  <c r="BW14" i="5"/>
  <c r="BV13" i="5"/>
  <c r="BW13" i="5"/>
  <c r="BV12" i="5"/>
  <c r="BW12" i="5"/>
  <c r="BV11" i="5"/>
  <c r="BW11" i="5"/>
  <c r="BV10" i="5"/>
  <c r="BW10" i="5"/>
  <c r="BV9" i="5"/>
  <c r="BW9" i="5"/>
  <c r="BV8" i="5"/>
  <c r="BW8" i="5"/>
  <c r="BV7" i="5"/>
  <c r="BW7" i="5"/>
  <c r="BV5" i="5"/>
  <c r="BW5" i="5"/>
  <c r="BV4" i="5"/>
  <c r="BW4" i="5"/>
  <c r="AN62" i="5"/>
  <c r="BV34" i="5"/>
  <c r="BW34" i="5"/>
  <c r="CB4" i="5"/>
  <c r="CB6" i="5"/>
  <c r="CB8" i="5"/>
  <c r="CB10" i="5"/>
  <c r="CB12" i="5"/>
  <c r="CB14" i="5"/>
  <c r="CB16" i="5"/>
  <c r="CB18" i="5"/>
  <c r="CB20" i="5"/>
  <c r="CB22" i="5"/>
  <c r="CB24" i="5"/>
  <c r="CB26" i="5"/>
  <c r="CB28" i="5"/>
  <c r="CB5" i="5"/>
  <c r="CB7" i="5"/>
  <c r="CB9" i="5"/>
  <c r="CB11" i="5"/>
  <c r="CB13" i="5"/>
  <c r="CB15" i="5"/>
  <c r="CB17" i="5"/>
  <c r="CB19" i="5"/>
  <c r="CB21" i="5"/>
  <c r="CB23" i="5"/>
  <c r="CB25" i="5"/>
  <c r="CB27" i="5"/>
  <c r="CB29" i="5"/>
  <c r="AG59" i="5"/>
  <c r="AM63" i="5"/>
  <c r="AJ59" i="5"/>
  <c r="AN59" i="5"/>
  <c r="AN63" i="5"/>
  <c r="AL62" i="5"/>
  <c r="AL64" i="5"/>
  <c r="AL59" i="5"/>
  <c r="AL63" i="5"/>
  <c r="AI59" i="5"/>
  <c r="AJ63" i="5"/>
  <c r="AJ64" i="5"/>
  <c r="AL89" i="5"/>
  <c r="AK62" i="5"/>
  <c r="AM61" i="5"/>
  <c r="AM59" i="5"/>
  <c r="AK59" i="5"/>
  <c r="AK61" i="5"/>
  <c r="AK65" i="5"/>
  <c r="AM65" i="5"/>
  <c r="AH64" i="5"/>
  <c r="AL88" i="5"/>
  <c r="AL91" i="5"/>
  <c r="AJ61" i="5"/>
  <c r="AI65" i="5"/>
  <c r="AN65" i="5"/>
  <c r="AG62" i="5"/>
  <c r="AG63" i="5"/>
  <c r="AA38" i="5"/>
  <c r="AA39" i="5"/>
  <c r="AH63" i="5"/>
  <c r="AH59" i="5"/>
  <c r="AH65" i="5"/>
  <c r="AJ65" i="5"/>
  <c r="AL65" i="5"/>
  <c r="AL93" i="5"/>
  <c r="AG65" i="5"/>
</calcChain>
</file>

<file path=xl/sharedStrings.xml><?xml version="1.0" encoding="utf-8"?>
<sst xmlns="http://schemas.openxmlformats.org/spreadsheetml/2006/main" count="141" uniqueCount="97">
  <si>
    <t>GG</t>
  </si>
  <si>
    <t>COLAZIONE</t>
  </si>
  <si>
    <t>MERENDA</t>
  </si>
  <si>
    <t>PRANZO</t>
  </si>
  <si>
    <t>CENA</t>
  </si>
  <si>
    <t>NOTTE</t>
  </si>
  <si>
    <t>TOTALI  /  MEDIE</t>
  </si>
  <si>
    <t xml:space="preserve">NOTE                        </t>
  </si>
  <si>
    <t>DATA</t>
  </si>
  <si>
    <t>Pre col</t>
  </si>
  <si>
    <t>Post col</t>
  </si>
  <si>
    <t>Pre pran</t>
  </si>
  <si>
    <t>Post pra</t>
  </si>
  <si>
    <t>Pomer</t>
  </si>
  <si>
    <t>Pre cena</t>
  </si>
  <si>
    <t>Post cena</t>
  </si>
  <si>
    <t>Notte</t>
  </si>
  <si>
    <t>MEDIA GLICEMIA DEL GIORNO</t>
  </si>
  <si>
    <t>TOT INSUL AL GG</t>
  </si>
  <si>
    <t>GIORNO</t>
  </si>
  <si>
    <t>PRE COL</t>
  </si>
  <si>
    <t>CHO</t>
  </si>
  <si>
    <t>INSUL</t>
  </si>
  <si>
    <t>POST COL</t>
  </si>
  <si>
    <t>PRE PRA</t>
  </si>
  <si>
    <t>POST PRA</t>
  </si>
  <si>
    <t>POMERIG</t>
  </si>
  <si>
    <t>PRE CENA</t>
  </si>
  <si>
    <t>POST CE</t>
  </si>
  <si>
    <t>BASALE</t>
  </si>
  <si>
    <t>TOT INSUL</t>
  </si>
  <si>
    <t>TOT     CHO</t>
  </si>
  <si>
    <t>N. TEST AL GG</t>
  </si>
  <si>
    <t>Val min</t>
  </si>
  <si>
    <t>Val max</t>
  </si>
  <si>
    <t>Glicemia</t>
  </si>
  <si>
    <t>Carboidrati</t>
  </si>
  <si>
    <t>Insulina</t>
  </si>
  <si>
    <t>Cho/  Ins</t>
  </si>
  <si>
    <t>1800/  Ins</t>
  </si>
  <si>
    <t>Cho/Ins x ogni pasto</t>
  </si>
  <si>
    <t>Variaz glicemiche a pasto</t>
  </si>
  <si>
    <t>Giorno</t>
  </si>
  <si>
    <t>Data</t>
  </si>
  <si>
    <t>Colaz</t>
  </si>
  <si>
    <t>Pranzo</t>
  </si>
  <si>
    <t>Cena</t>
  </si>
  <si>
    <t>Meren</t>
  </si>
  <si>
    <t>Tot</t>
  </si>
  <si>
    <t>Basal</t>
  </si>
  <si>
    <t>TOT</t>
  </si>
  <si>
    <t>Pranz</t>
  </si>
  <si>
    <t>ven</t>
  </si>
  <si>
    <t>lun</t>
  </si>
  <si>
    <t>Media</t>
  </si>
  <si>
    <t>Media totale valori</t>
  </si>
  <si>
    <t>Max</t>
  </si>
  <si>
    <t>Valore più alto</t>
  </si>
  <si>
    <t>Min</t>
  </si>
  <si>
    <t>Valore più basso</t>
  </si>
  <si>
    <t>10° perc</t>
  </si>
  <si>
    <t>deviaz.</t>
  </si>
  <si>
    <t>Num. tot. test mese</t>
  </si>
  <si>
    <t>25° per</t>
  </si>
  <si>
    <t>Glicata 1</t>
  </si>
  <si>
    <t>75° per</t>
  </si>
  <si>
    <t>Glicata 2</t>
  </si>
  <si>
    <t>90° perc</t>
  </si>
  <si>
    <t>Notte 1</t>
  </si>
  <si>
    <t>Compenso glicemico per fascia oraria</t>
  </si>
  <si>
    <t>n° valori &lt;70</t>
  </si>
  <si>
    <t>70 ≤ x ≤ 140</t>
  </si>
  <si>
    <t>140 &lt; x ≤ 180</t>
  </si>
  <si>
    <t>n° valori&gt;180</t>
  </si>
  <si>
    <t>n° valori sn</t>
  </si>
  <si>
    <t>% valori &lt;70</t>
  </si>
  <si>
    <t>70 ≤ % ≤ 140</t>
  </si>
  <si>
    <t>140&lt;%≤180</t>
  </si>
  <si>
    <t>%&gt;180</t>
  </si>
  <si>
    <t>Controllo</t>
  </si>
  <si>
    <t>Compenso glicemico del mese</t>
  </si>
  <si>
    <t>test &lt; 70</t>
  </si>
  <si>
    <t>70 ≤ test ≤ 140</t>
  </si>
  <si>
    <t>140 &lt; test ≤ 180</t>
  </si>
  <si>
    <t>test &gt; 180</t>
  </si>
  <si>
    <t>totale test</t>
  </si>
  <si>
    <t>Valori di riferimento glicemia [mg/dl]</t>
  </si>
  <si>
    <t>ottimale</t>
  </si>
  <si>
    <t>accettabile</t>
  </si>
  <si>
    <t>a digiuno</t>
  </si>
  <si>
    <t>80-120</t>
  </si>
  <si>
    <t>&lt;140</t>
  </si>
  <si>
    <t>2 h dopo i pasti</t>
  </si>
  <si>
    <t>100-140</t>
  </si>
  <si>
    <t>&lt;180</t>
  </si>
  <si>
    <t>prima di coricarsi</t>
  </si>
  <si>
    <t>&lt;160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</si>
</sst>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28">
    <font>
      <sz val="10"/>
      <name val="Arial"/>
    </font>
    <font>
      <sz val="10"/>
      <name val="Arial"/>
      <charset val="129"/>
    </font>
    <font>
      <b/>
      <sz val="8"/>
      <name val="Arial"/>
      <charset val="129"/>
    </font>
    <font>
      <b/>
      <sz val="9"/>
      <name val="Arial"/>
      <charset val="129"/>
    </font>
    <font>
      <sz val="6"/>
      <name val="Arial"/>
      <charset val="129"/>
    </font>
    <font>
      <sz val="7"/>
      <name val="Arial"/>
      <charset val="129"/>
    </font>
    <font>
      <sz val="7"/>
      <name val="Arial"/>
      <family val="2"/>
    </font>
    <font>
      <sz val="8"/>
      <name val="Arial"/>
      <family val="2"/>
    </font>
    <font>
      <sz val="7"/>
      <color indexed="60"/>
      <name val="Arial"/>
      <charset val="129"/>
    </font>
    <font>
      <sz val="7"/>
      <color indexed="12"/>
      <name val="Arial"/>
      <charset val="129"/>
    </font>
    <font>
      <sz val="6"/>
      <name val="Arial"/>
      <family val="2"/>
    </font>
    <font>
      <b/>
      <sz val="12"/>
      <name val="Arial"/>
      <charset val="129"/>
    </font>
    <font>
      <sz val="12"/>
      <name val="Arial"/>
      <charset val="129"/>
    </font>
    <font>
      <b/>
      <sz val="10"/>
      <name val="Arial"/>
      <charset val="129"/>
    </font>
    <font>
      <sz val="8"/>
      <name val="Arial"/>
      <charset val="129"/>
    </font>
    <font>
      <sz val="9"/>
      <name val="Arial"/>
      <charset val="129"/>
    </font>
    <font>
      <sz val="8"/>
      <color indexed="60"/>
      <name val="Arial"/>
      <charset val="129"/>
    </font>
    <font>
      <sz val="8"/>
      <color indexed="12"/>
      <name val="Arial"/>
      <charset val="129"/>
    </font>
    <font>
      <sz val="10"/>
      <color indexed="60"/>
      <name val="Arial"/>
      <charset val="129"/>
    </font>
    <font>
      <sz val="8"/>
      <color indexed="10"/>
      <name val="Arial"/>
      <charset val="129"/>
    </font>
    <font>
      <sz val="9"/>
      <name val="Arial"/>
      <family val="2"/>
    </font>
    <font>
      <b/>
      <sz val="8"/>
      <color indexed="10"/>
      <name val="Arial"/>
      <family val="2"/>
    </font>
    <font>
      <sz val="8"/>
      <color indexed="16"/>
      <name val="Arial"/>
      <charset val="129"/>
    </font>
    <font>
      <sz val="10"/>
      <color indexed="12"/>
      <name val="Arial"/>
      <charset val="129"/>
    </font>
    <font>
      <b/>
      <sz val="10"/>
      <name val="Arial"/>
      <family val="2"/>
    </font>
    <font>
      <b/>
      <sz val="11"/>
      <name val="Verdana"/>
      <charset val="129"/>
    </font>
    <font>
      <sz val="10"/>
      <name val="Verdana"/>
      <charset val="129"/>
    </font>
    <font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1"/>
        <bgColor indexed="41"/>
      </patternFill>
    </fill>
    <fill>
      <patternFill patternType="solid">
        <fgColor indexed="9"/>
        <bgColor indexed="64"/>
      </patternFill>
    </fill>
    <fill>
      <patternFill patternType="gray0625">
        <bgColor indexed="41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9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40">
    <xf numFmtId="0" fontId="0" fillId="0" borderId="0" xfId="0"/>
    <xf numFmtId="0" fontId="3" fillId="0" borderId="0" xfId="1" applyFont="1" applyBorder="1" applyAlignment="1" applyProtection="1">
      <alignment horizontal="center" vertical="top" wrapText="1"/>
      <protection locked="0"/>
    </xf>
    <xf numFmtId="0" fontId="1" fillId="0" borderId="0" xfId="1" applyAlignment="1" applyProtection="1">
      <alignment horizontal="center"/>
      <protection locked="0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1" fillId="0" borderId="0" xfId="1" applyProtection="1">
      <alignment vertical="center"/>
      <protection locked="0"/>
    </xf>
    <xf numFmtId="0" fontId="0" fillId="0" borderId="0" xfId="0" applyProtection="1">
      <protection locked="0"/>
    </xf>
    <xf numFmtId="1" fontId="7" fillId="0" borderId="0" xfId="0" applyNumberFormat="1" applyFont="1" applyAlignment="1" applyProtection="1">
      <alignment horizontal="center" vertical="center"/>
      <protection locked="0"/>
    </xf>
    <xf numFmtId="0" fontId="4" fillId="0" borderId="1" xfId="1" applyFont="1" applyFill="1" applyBorder="1" applyAlignment="1" applyProtection="1">
      <alignment horizontal="center" vertical="center" textRotation="255"/>
      <protection locked="0"/>
    </xf>
    <xf numFmtId="0" fontId="4" fillId="0" borderId="2" xfId="1" applyFont="1" applyFill="1" applyBorder="1" applyAlignment="1" applyProtection="1">
      <alignment horizontal="center" vertical="center" textRotation="255"/>
      <protection locked="0"/>
    </xf>
    <xf numFmtId="0" fontId="8" fillId="0" borderId="3" xfId="1" applyFont="1" applyFill="1" applyBorder="1" applyAlignment="1" applyProtection="1">
      <alignment horizontal="center" vertical="center" textRotation="255"/>
      <protection locked="0"/>
    </xf>
    <xf numFmtId="0" fontId="9" fillId="0" borderId="4" xfId="1" applyFont="1" applyFill="1" applyBorder="1" applyAlignment="1" applyProtection="1">
      <alignment horizontal="center" vertical="center" textRotation="255"/>
      <protection locked="0"/>
    </xf>
    <xf numFmtId="0" fontId="9" fillId="0" borderId="5" xfId="1" applyFont="1" applyFill="1" applyBorder="1" applyAlignment="1" applyProtection="1">
      <alignment horizontal="center" vertical="center" textRotation="255"/>
      <protection locked="0"/>
    </xf>
    <xf numFmtId="0" fontId="4" fillId="0" borderId="6" xfId="1" applyFont="1" applyFill="1" applyBorder="1" applyAlignment="1" applyProtection="1">
      <alignment horizontal="center" vertical="center" textRotation="255"/>
      <protection locked="0"/>
    </xf>
    <xf numFmtId="0" fontId="4" fillId="0" borderId="7" xfId="1" applyFont="1" applyFill="1" applyBorder="1" applyAlignment="1" applyProtection="1">
      <alignment horizontal="center" vertical="center" textRotation="255"/>
      <protection locked="0"/>
    </xf>
    <xf numFmtId="0" fontId="4" fillId="0" borderId="8" xfId="1" applyFont="1" applyFill="1" applyBorder="1" applyAlignment="1" applyProtection="1">
      <alignment horizontal="center" vertical="center" textRotation="255" wrapText="1"/>
      <protection locked="0"/>
    </xf>
    <xf numFmtId="0" fontId="8" fillId="0" borderId="7" xfId="1" applyFont="1" applyFill="1" applyBorder="1" applyAlignment="1" applyProtection="1">
      <alignment horizontal="center" vertical="center" textRotation="255"/>
      <protection locked="0"/>
    </xf>
    <xf numFmtId="0" fontId="9" fillId="0" borderId="3" xfId="1" applyFont="1" applyBorder="1" applyAlignment="1" applyProtection="1">
      <alignment horizontal="center" vertical="center" textRotation="255" wrapText="1"/>
      <protection hidden="1"/>
    </xf>
    <xf numFmtId="0" fontId="10" fillId="0" borderId="3" xfId="1" applyFont="1" applyFill="1" applyBorder="1" applyAlignment="1" applyProtection="1">
      <alignment horizontal="center" vertical="center" textRotation="255" wrapText="1"/>
      <protection hidden="1"/>
    </xf>
    <xf numFmtId="0" fontId="9" fillId="0" borderId="7" xfId="1" applyFont="1" applyFill="1" applyBorder="1" applyAlignment="1" applyProtection="1">
      <alignment horizontal="center" vertical="center" wrapText="1"/>
      <protection locked="0"/>
    </xf>
    <xf numFmtId="0" fontId="8" fillId="0" borderId="3" xfId="1" applyFont="1" applyBorder="1" applyAlignment="1" applyProtection="1">
      <alignment horizontal="center" vertical="center" wrapText="1"/>
      <protection locked="0"/>
    </xf>
    <xf numFmtId="0" fontId="5" fillId="0" borderId="3" xfId="1" applyFont="1" applyBorder="1" applyAlignment="1" applyProtection="1">
      <alignment horizontal="center" vertical="center" wrapText="1"/>
      <protection locked="0"/>
    </xf>
    <xf numFmtId="0" fontId="5" fillId="0" borderId="5" xfId="1" applyFont="1" applyBorder="1" applyAlignment="1" applyProtection="1">
      <alignment horizontal="center" vertical="center" wrapText="1"/>
      <protection locked="0"/>
    </xf>
    <xf numFmtId="0" fontId="1" fillId="0" borderId="0" xfId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horizontal="center" vertical="center" textRotation="112"/>
      <protection locked="0"/>
    </xf>
    <xf numFmtId="0" fontId="12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14" fillId="0" borderId="10" xfId="1" applyFont="1" applyFill="1" applyBorder="1" applyAlignment="1" applyProtection="1">
      <alignment horizontal="center"/>
      <protection locked="0"/>
    </xf>
    <xf numFmtId="1" fontId="14" fillId="0" borderId="12" xfId="1" applyNumberFormat="1" applyFont="1" applyFill="1" applyBorder="1" applyAlignment="1" applyProtection="1">
      <alignment horizontal="center"/>
      <protection locked="0"/>
    </xf>
    <xf numFmtId="0" fontId="16" fillId="0" borderId="13" xfId="1" applyFont="1" applyFill="1" applyBorder="1" applyAlignment="1" applyProtection="1">
      <alignment horizontal="center"/>
      <protection locked="0"/>
    </xf>
    <xf numFmtId="0" fontId="17" fillId="0" borderId="15" xfId="1" applyFont="1" applyFill="1" applyBorder="1" applyAlignment="1" applyProtection="1">
      <alignment horizontal="center"/>
      <protection locked="0"/>
    </xf>
    <xf numFmtId="0" fontId="14" fillId="0" borderId="12" xfId="1" applyFont="1" applyFill="1" applyBorder="1" applyAlignment="1" applyProtection="1">
      <alignment horizontal="center"/>
      <protection locked="0"/>
    </xf>
    <xf numFmtId="0" fontId="17" fillId="0" borderId="13" xfId="1" applyFont="1" applyFill="1" applyBorder="1" applyAlignment="1" applyProtection="1">
      <alignment horizontal="center"/>
      <protection locked="0"/>
    </xf>
    <xf numFmtId="1" fontId="7" fillId="0" borderId="16" xfId="1" applyNumberFormat="1" applyFont="1" applyFill="1" applyBorder="1" applyAlignment="1" applyProtection="1">
      <alignment horizontal="center"/>
      <protection locked="0"/>
    </xf>
    <xf numFmtId="0" fontId="17" fillId="0" borderId="17" xfId="1" applyFont="1" applyFill="1" applyBorder="1" applyAlignment="1" applyProtection="1">
      <alignment horizontal="center"/>
      <protection locked="0"/>
    </xf>
    <xf numFmtId="1" fontId="14" fillId="0" borderId="16" xfId="1" applyNumberFormat="1" applyFont="1" applyFill="1" applyBorder="1" applyAlignment="1" applyProtection="1">
      <alignment horizontal="center"/>
      <protection locked="0"/>
    </xf>
    <xf numFmtId="0" fontId="16" fillId="0" borderId="18" xfId="1" applyFont="1" applyFill="1" applyBorder="1" applyAlignment="1" applyProtection="1">
      <alignment horizontal="center"/>
      <protection locked="0"/>
    </xf>
    <xf numFmtId="0" fontId="17" fillId="0" borderId="19" xfId="1" applyFont="1" applyFill="1" applyBorder="1" applyAlignment="1" applyProtection="1">
      <alignment horizontal="center"/>
      <protection hidden="1"/>
    </xf>
    <xf numFmtId="1" fontId="7" fillId="0" borderId="19" xfId="1" applyNumberFormat="1" applyFont="1" applyFill="1" applyBorder="1" applyAlignment="1" applyProtection="1">
      <alignment horizontal="center"/>
      <protection hidden="1"/>
    </xf>
    <xf numFmtId="0" fontId="17" fillId="0" borderId="20" xfId="1" applyFont="1" applyFill="1" applyBorder="1" applyAlignment="1" applyProtection="1">
      <alignment horizontal="center"/>
      <protection locked="0"/>
    </xf>
    <xf numFmtId="1" fontId="1" fillId="0" borderId="16" xfId="1" applyNumberFormat="1" applyBorder="1" applyAlignment="1" applyProtection="1">
      <alignment horizontal="center"/>
      <protection locked="0"/>
    </xf>
    <xf numFmtId="0" fontId="1" fillId="0" borderId="0" xfId="1" applyBorder="1" applyAlignment="1" applyProtection="1">
      <alignment horizontal="left"/>
      <protection locked="0"/>
    </xf>
    <xf numFmtId="0" fontId="1" fillId="0" borderId="22" xfId="1" applyBorder="1" applyAlignment="1" applyProtection="1">
      <alignment horizontal="center" vertical="center"/>
      <protection locked="0"/>
    </xf>
    <xf numFmtId="1" fontId="1" fillId="0" borderId="24" xfId="1" applyNumberFormat="1" applyBorder="1" applyAlignment="1" applyProtection="1">
      <alignment horizontal="center"/>
      <protection hidden="1"/>
    </xf>
    <xf numFmtId="164" fontId="1" fillId="0" borderId="26" xfId="1" applyNumberFormat="1" applyBorder="1" applyAlignment="1" applyProtection="1">
      <alignment horizontal="center"/>
      <protection hidden="1"/>
    </xf>
    <xf numFmtId="164" fontId="1" fillId="0" borderId="0" xfId="1" applyNumberFormat="1" applyBorder="1" applyAlignment="1" applyProtection="1">
      <alignment horizontal="center"/>
      <protection hidden="1"/>
    </xf>
    <xf numFmtId="1" fontId="7" fillId="0" borderId="0" xfId="0" applyNumberFormat="1" applyFont="1" applyAlignment="1">
      <alignment horizontal="center" vertical="center"/>
    </xf>
    <xf numFmtId="0" fontId="13" fillId="0" borderId="27" xfId="1" applyFont="1" applyBorder="1" applyAlignment="1">
      <alignment horizontal="center" vertical="center"/>
    </xf>
    <xf numFmtId="0" fontId="13" fillId="0" borderId="28" xfId="1" applyFont="1" applyBorder="1" applyAlignment="1">
      <alignment horizontal="center" vertical="center"/>
    </xf>
    <xf numFmtId="20" fontId="13" fillId="0" borderId="17" xfId="1" applyNumberFormat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20" fontId="13" fillId="0" borderId="29" xfId="1" applyNumberFormat="1" applyFont="1" applyBorder="1" applyAlignment="1">
      <alignment horizontal="center" vertical="center"/>
    </xf>
    <xf numFmtId="0" fontId="1" fillId="0" borderId="0" xfId="1" applyFont="1" applyFill="1" applyBorder="1" applyAlignment="1">
      <alignment horizontal="center"/>
    </xf>
    <xf numFmtId="0" fontId="13" fillId="0" borderId="29" xfId="1" applyFont="1" applyBorder="1" applyAlignment="1">
      <alignment horizontal="center" vertical="center"/>
    </xf>
    <xf numFmtId="0" fontId="13" fillId="0" borderId="30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31" xfId="1" applyFont="1" applyBorder="1" applyAlignment="1">
      <alignment horizontal="center" vertical="center"/>
    </xf>
    <xf numFmtId="0" fontId="13" fillId="0" borderId="30" xfId="1" applyFont="1" applyBorder="1" applyAlignment="1">
      <alignment horizontal="center" vertical="center" wrapText="1"/>
    </xf>
    <xf numFmtId="0" fontId="13" fillId="0" borderId="32" xfId="1" applyFont="1" applyFill="1" applyBorder="1" applyAlignment="1">
      <alignment horizontal="center" vertical="center"/>
    </xf>
    <xf numFmtId="0" fontId="1" fillId="0" borderId="0" xfId="1" applyFont="1">
      <alignment vertical="center"/>
    </xf>
    <xf numFmtId="0" fontId="14" fillId="0" borderId="33" xfId="1" applyFont="1" applyFill="1" applyBorder="1" applyAlignment="1" applyProtection="1">
      <alignment horizontal="center"/>
      <protection locked="0"/>
    </xf>
    <xf numFmtId="1" fontId="14" fillId="0" borderId="33" xfId="1" applyNumberFormat="1" applyFont="1" applyFill="1" applyBorder="1" applyAlignment="1" applyProtection="1">
      <alignment horizontal="center"/>
      <protection locked="0"/>
    </xf>
    <xf numFmtId="0" fontId="16" fillId="0" borderId="17" xfId="1" applyFont="1" applyFill="1" applyBorder="1" applyAlignment="1" applyProtection="1">
      <alignment horizontal="center"/>
      <protection locked="0"/>
    </xf>
    <xf numFmtId="164" fontId="17" fillId="0" borderId="28" xfId="1" applyNumberFormat="1" applyFont="1" applyFill="1" applyBorder="1" applyAlignment="1" applyProtection="1">
      <alignment horizontal="center"/>
      <protection locked="0"/>
    </xf>
    <xf numFmtId="0" fontId="17" fillId="0" borderId="30" xfId="1" applyFont="1" applyFill="1" applyBorder="1" applyAlignment="1" applyProtection="1">
      <alignment horizontal="center"/>
      <protection locked="0"/>
    </xf>
    <xf numFmtId="0" fontId="17" fillId="0" borderId="28" xfId="1" applyFont="1" applyFill="1" applyBorder="1" applyAlignment="1" applyProtection="1">
      <alignment horizontal="center"/>
      <protection locked="0"/>
    </xf>
    <xf numFmtId="0" fontId="16" fillId="0" borderId="19" xfId="1" applyFont="1" applyFill="1" applyBorder="1" applyAlignment="1" applyProtection="1">
      <alignment horizontal="center"/>
      <protection locked="0"/>
    </xf>
    <xf numFmtId="1" fontId="14" fillId="0" borderId="34" xfId="1" applyNumberFormat="1" applyFont="1" applyFill="1" applyBorder="1" applyAlignment="1" applyProtection="1">
      <alignment horizontal="center"/>
      <protection locked="0"/>
    </xf>
    <xf numFmtId="0" fontId="17" fillId="0" borderId="17" xfId="1" applyFont="1" applyFill="1" applyBorder="1" applyAlignment="1" applyProtection="1">
      <alignment horizontal="center"/>
      <protection hidden="1"/>
    </xf>
    <xf numFmtId="1" fontId="14" fillId="0" borderId="17" xfId="1" applyNumberFormat="1" applyFont="1" applyFill="1" applyBorder="1" applyAlignment="1" applyProtection="1">
      <alignment horizontal="center"/>
      <protection hidden="1"/>
    </xf>
    <xf numFmtId="0" fontId="17" fillId="0" borderId="35" xfId="1" applyFont="1" applyFill="1" applyBorder="1" applyAlignment="1" applyProtection="1">
      <alignment horizontal="center"/>
      <protection locked="0"/>
    </xf>
    <xf numFmtId="164" fontId="17" fillId="0" borderId="36" xfId="1" applyNumberFormat="1" applyFont="1" applyFill="1" applyBorder="1" applyAlignment="1" applyProtection="1">
      <alignment horizontal="center"/>
      <protection locked="0"/>
    </xf>
    <xf numFmtId="1" fontId="18" fillId="0" borderId="17" xfId="1" applyNumberFormat="1" applyFont="1" applyBorder="1" applyAlignment="1" applyProtection="1">
      <alignment horizontal="center"/>
      <protection locked="0"/>
    </xf>
    <xf numFmtId="3" fontId="1" fillId="0" borderId="30" xfId="1" applyNumberFormat="1" applyBorder="1" applyAlignment="1" applyProtection="1">
      <alignment horizontal="center"/>
      <protection locked="0"/>
    </xf>
    <xf numFmtId="1" fontId="1" fillId="0" borderId="34" xfId="1" applyNumberFormat="1" applyBorder="1" applyAlignment="1" applyProtection="1">
      <alignment horizontal="center"/>
      <protection locked="0"/>
    </xf>
    <xf numFmtId="0" fontId="1" fillId="0" borderId="37" xfId="1" applyBorder="1" applyAlignment="1" applyProtection="1">
      <alignment horizontal="center" vertical="center"/>
      <protection locked="0"/>
    </xf>
    <xf numFmtId="1" fontId="1" fillId="0" borderId="39" xfId="1" applyNumberFormat="1" applyBorder="1" applyAlignment="1" applyProtection="1">
      <alignment horizontal="center"/>
      <protection hidden="1"/>
    </xf>
    <xf numFmtId="164" fontId="1" fillId="0" borderId="41" xfId="1" applyNumberFormat="1" applyBorder="1" applyAlignment="1" applyProtection="1">
      <alignment horizontal="center"/>
      <protection hidden="1"/>
    </xf>
    <xf numFmtId="0" fontId="14" fillId="0" borderId="24" xfId="1" applyFont="1" applyFill="1" applyBorder="1" applyAlignment="1" applyProtection="1">
      <alignment horizontal="center"/>
      <protection locked="0"/>
    </xf>
    <xf numFmtId="0" fontId="15" fillId="0" borderId="24" xfId="1" applyFont="1" applyFill="1" applyBorder="1" applyAlignment="1" applyProtection="1">
      <alignment horizontal="center"/>
      <protection locked="0"/>
    </xf>
    <xf numFmtId="0" fontId="1" fillId="0" borderId="42" xfId="1" applyFont="1" applyBorder="1" applyAlignment="1">
      <alignment horizontal="center" vertical="center"/>
    </xf>
    <xf numFmtId="0" fontId="1" fillId="0" borderId="43" xfId="1" applyFont="1" applyBorder="1" applyAlignment="1">
      <alignment horizontal="center" vertical="center"/>
    </xf>
    <xf numFmtId="0" fontId="1" fillId="0" borderId="44" xfId="1" applyFont="1" applyBorder="1" applyAlignment="1">
      <alignment horizontal="center" vertical="center"/>
    </xf>
    <xf numFmtId="0" fontId="1" fillId="0" borderId="0" xfId="1" applyFont="1" applyBorder="1" applyAlignment="1">
      <alignment vertical="center"/>
    </xf>
    <xf numFmtId="1" fontId="1" fillId="0" borderId="42" xfId="1" applyNumberFormat="1" applyFont="1" applyBorder="1" applyAlignment="1">
      <alignment horizontal="center" vertical="center"/>
    </xf>
    <xf numFmtId="1" fontId="1" fillId="0" borderId="43" xfId="1" applyNumberFormat="1" applyFont="1" applyBorder="1" applyAlignment="1">
      <alignment horizontal="center" vertical="center"/>
    </xf>
    <xf numFmtId="1" fontId="1" fillId="0" borderId="44" xfId="1" applyNumberFormat="1" applyBorder="1" applyAlignment="1">
      <alignment horizontal="center" vertical="center"/>
    </xf>
    <xf numFmtId="1" fontId="1" fillId="0" borderId="0" xfId="1" applyNumberFormat="1" applyFont="1" applyBorder="1" applyAlignment="1">
      <alignment horizontal="center" vertical="center"/>
    </xf>
    <xf numFmtId="164" fontId="1" fillId="0" borderId="23" xfId="1" applyNumberFormat="1" applyFont="1" applyBorder="1" applyAlignment="1">
      <alignment horizontal="center" vertical="center"/>
    </xf>
    <xf numFmtId="164" fontId="1" fillId="0" borderId="43" xfId="1" applyNumberFormat="1" applyFont="1" applyBorder="1" applyAlignment="1">
      <alignment horizontal="center" vertical="center"/>
    </xf>
    <xf numFmtId="164" fontId="1" fillId="0" borderId="45" xfId="1" applyNumberFormat="1" applyFont="1" applyBorder="1" applyAlignment="1">
      <alignment horizontal="center" vertical="center"/>
    </xf>
    <xf numFmtId="164" fontId="1" fillId="0" borderId="44" xfId="1" applyNumberFormat="1" applyFont="1" applyBorder="1" applyAlignment="1">
      <alignment horizontal="center" vertical="center"/>
    </xf>
    <xf numFmtId="164" fontId="1" fillId="0" borderId="32" xfId="1" applyNumberFormat="1" applyFont="1" applyBorder="1" applyAlignment="1">
      <alignment horizontal="center" vertical="center"/>
    </xf>
    <xf numFmtId="164" fontId="1" fillId="0" borderId="42" xfId="1" applyNumberFormat="1" applyFont="1" applyBorder="1" applyAlignment="1">
      <alignment horizontal="center" vertical="center"/>
    </xf>
    <xf numFmtId="0" fontId="1" fillId="0" borderId="0" xfId="1" applyFont="1" applyAlignment="1">
      <alignment vertical="center"/>
    </xf>
    <xf numFmtId="0" fontId="16" fillId="0" borderId="36" xfId="1" applyFont="1" applyFill="1" applyBorder="1" applyAlignment="1" applyProtection="1">
      <alignment horizontal="center"/>
      <protection locked="0"/>
    </xf>
    <xf numFmtId="1" fontId="7" fillId="0" borderId="0" xfId="1" applyNumberFormat="1" applyFont="1" applyAlignment="1">
      <alignment horizontal="center" vertical="center"/>
    </xf>
    <xf numFmtId="0" fontId="19" fillId="0" borderId="39" xfId="1" applyFont="1" applyFill="1" applyBorder="1" applyAlignment="1" applyProtection="1">
      <alignment horizontal="center"/>
      <protection locked="0"/>
    </xf>
    <xf numFmtId="0" fontId="15" fillId="0" borderId="39" xfId="1" applyFont="1" applyFill="1" applyBorder="1" applyAlignment="1" applyProtection="1">
      <alignment horizontal="center"/>
      <protection locked="0"/>
    </xf>
    <xf numFmtId="0" fontId="1" fillId="0" borderId="46" xfId="1" applyFont="1" applyBorder="1" applyAlignment="1">
      <alignment horizontal="center" vertical="center"/>
    </xf>
    <xf numFmtId="0" fontId="1" fillId="0" borderId="47" xfId="1" applyFont="1" applyBorder="1" applyAlignment="1">
      <alignment horizontal="center" vertical="center"/>
    </xf>
    <xf numFmtId="0" fontId="1" fillId="0" borderId="48" xfId="1" applyFont="1" applyBorder="1" applyAlignment="1">
      <alignment horizontal="center" vertical="center"/>
    </xf>
    <xf numFmtId="1" fontId="1" fillId="0" borderId="46" xfId="1" applyNumberFormat="1" applyFont="1" applyBorder="1" applyAlignment="1">
      <alignment horizontal="center" vertical="center"/>
    </xf>
    <xf numFmtId="1" fontId="1" fillId="0" borderId="47" xfId="1" applyNumberFormat="1" applyFont="1" applyBorder="1" applyAlignment="1">
      <alignment horizontal="center" vertical="center"/>
    </xf>
    <xf numFmtId="1" fontId="1" fillId="0" borderId="48" xfId="1" applyNumberFormat="1" applyBorder="1" applyAlignment="1">
      <alignment horizontal="center" vertical="center"/>
    </xf>
    <xf numFmtId="164" fontId="1" fillId="0" borderId="38" xfId="1" applyNumberFormat="1" applyFont="1" applyBorder="1" applyAlignment="1">
      <alignment horizontal="center" vertical="center"/>
    </xf>
    <xf numFmtId="164" fontId="1" fillId="0" borderId="47" xfId="1" applyNumberFormat="1" applyFont="1" applyBorder="1" applyAlignment="1">
      <alignment horizontal="center" vertical="center"/>
    </xf>
    <xf numFmtId="164" fontId="1" fillId="0" borderId="49" xfId="1" applyNumberFormat="1" applyFont="1" applyBorder="1" applyAlignment="1">
      <alignment horizontal="center" vertical="center"/>
    </xf>
    <xf numFmtId="164" fontId="1" fillId="0" borderId="48" xfId="1" applyNumberFormat="1" applyFont="1" applyBorder="1" applyAlignment="1">
      <alignment horizontal="center" vertical="center"/>
    </xf>
    <xf numFmtId="164" fontId="1" fillId="0" borderId="46" xfId="1" applyNumberFormat="1" applyFont="1" applyBorder="1" applyAlignment="1">
      <alignment horizontal="center" vertical="center"/>
    </xf>
    <xf numFmtId="0" fontId="14" fillId="0" borderId="39" xfId="1" applyFont="1" applyFill="1" applyBorder="1" applyAlignment="1" applyProtection="1">
      <alignment horizontal="center"/>
      <protection locked="0"/>
    </xf>
    <xf numFmtId="164" fontId="1" fillId="0" borderId="47" xfId="1" applyNumberFormat="1" applyFont="1" applyFill="1" applyBorder="1" applyAlignment="1">
      <alignment horizontal="center" vertical="center"/>
    </xf>
    <xf numFmtId="0" fontId="19" fillId="0" borderId="33" xfId="1" applyFont="1" applyFill="1" applyBorder="1" applyAlignment="1" applyProtection="1">
      <alignment horizontal="center"/>
      <protection locked="0"/>
    </xf>
    <xf numFmtId="1" fontId="14" fillId="0" borderId="17" xfId="1" applyNumberFormat="1" applyFont="1" applyFill="1" applyBorder="1" applyAlignment="1" applyProtection="1">
      <alignment horizontal="center"/>
      <protection locked="0"/>
    </xf>
    <xf numFmtId="164" fontId="1" fillId="0" borderId="46" xfId="1" applyNumberFormat="1" applyFont="1" applyFill="1" applyBorder="1" applyAlignment="1">
      <alignment horizontal="center" vertical="center"/>
    </xf>
    <xf numFmtId="164" fontId="1" fillId="0" borderId="48" xfId="1" applyNumberFormat="1" applyFont="1" applyFill="1" applyBorder="1" applyAlignment="1">
      <alignment horizontal="center" vertical="center"/>
    </xf>
    <xf numFmtId="0" fontId="1" fillId="0" borderId="46" xfId="1" applyFont="1" applyFill="1" applyBorder="1" applyAlignment="1">
      <alignment horizontal="center" vertical="center"/>
    </xf>
    <xf numFmtId="0" fontId="1" fillId="0" borderId="47" xfId="1" applyFont="1" applyFill="1" applyBorder="1" applyAlignment="1">
      <alignment horizontal="center" vertical="center"/>
    </xf>
    <xf numFmtId="0" fontId="1" fillId="0" borderId="48" xfId="1" applyFont="1" applyFill="1" applyBorder="1" applyAlignment="1">
      <alignment horizontal="center" vertical="center"/>
    </xf>
    <xf numFmtId="1" fontId="14" fillId="0" borderId="10" xfId="1" applyNumberFormat="1" applyFont="1" applyFill="1" applyBorder="1" applyAlignment="1" applyProtection="1">
      <alignment horizontal="center"/>
      <protection locked="0"/>
    </xf>
    <xf numFmtId="0" fontId="1" fillId="0" borderId="0" xfId="1" applyFont="1" applyBorder="1" applyAlignment="1">
      <alignment horizontal="center" vertical="center"/>
    </xf>
    <xf numFmtId="0" fontId="17" fillId="0" borderId="27" xfId="1" applyFont="1" applyFill="1" applyBorder="1" applyAlignment="1" applyProtection="1">
      <alignment horizontal="center"/>
      <protection locked="0"/>
    </xf>
    <xf numFmtId="164" fontId="17" fillId="0" borderId="17" xfId="1" applyNumberFormat="1" applyFont="1" applyFill="1" applyBorder="1" applyAlignment="1" applyProtection="1">
      <alignment horizontal="center"/>
      <protection locked="0"/>
    </xf>
    <xf numFmtId="1" fontId="14" fillId="0" borderId="35" xfId="1" applyNumberFormat="1" applyFont="1" applyFill="1" applyBorder="1" applyAlignment="1" applyProtection="1">
      <alignment horizontal="center"/>
      <protection locked="0"/>
    </xf>
    <xf numFmtId="0" fontId="16" fillId="0" borderId="28" xfId="1" applyFont="1" applyFill="1" applyBorder="1" applyAlignment="1" applyProtection="1">
      <alignment horizontal="center"/>
      <protection locked="0"/>
    </xf>
    <xf numFmtId="0" fontId="14" fillId="0" borderId="0" xfId="1" applyFont="1" applyFill="1" applyBorder="1" applyAlignment="1" applyProtection="1">
      <alignment vertical="center"/>
      <protection locked="0"/>
    </xf>
    <xf numFmtId="0" fontId="1" fillId="0" borderId="32" xfId="1" applyFont="1" applyBorder="1" applyAlignment="1">
      <alignment horizontal="center" vertical="center"/>
    </xf>
    <xf numFmtId="0" fontId="1" fillId="0" borderId="32" xfId="1" applyFont="1" applyBorder="1">
      <alignment vertical="center"/>
    </xf>
    <xf numFmtId="1" fontId="14" fillId="0" borderId="11" xfId="1" applyNumberFormat="1" applyFont="1" applyFill="1" applyBorder="1" applyAlignment="1" applyProtection="1">
      <alignment horizontal="center"/>
      <protection locked="0"/>
    </xf>
    <xf numFmtId="0" fontId="17" fillId="0" borderId="19" xfId="1" applyFont="1" applyFill="1" applyBorder="1" applyAlignment="1" applyProtection="1">
      <alignment horizontal="center"/>
      <protection locked="0"/>
    </xf>
    <xf numFmtId="0" fontId="17" fillId="0" borderId="29" xfId="1" applyFont="1" applyFill="1" applyBorder="1" applyAlignment="1" applyProtection="1">
      <alignment horizontal="center"/>
      <protection locked="0"/>
    </xf>
    <xf numFmtId="0" fontId="1" fillId="0" borderId="0" xfId="1" applyBorder="1" applyAlignment="1">
      <alignment horizontal="center" vertical="center"/>
    </xf>
    <xf numFmtId="0" fontId="1" fillId="0" borderId="32" xfId="1" applyBorder="1" applyAlignment="1">
      <alignment horizontal="center" vertical="center"/>
    </xf>
    <xf numFmtId="1" fontId="17" fillId="0" borderId="34" xfId="1" applyNumberFormat="1" applyFont="1" applyFill="1" applyBorder="1" applyAlignment="1" applyProtection="1">
      <alignment horizontal="center"/>
      <protection locked="0"/>
    </xf>
    <xf numFmtId="0" fontId="1" fillId="0" borderId="32" xfId="1" applyFont="1" applyBorder="1" applyAlignment="1">
      <alignment vertical="center"/>
    </xf>
    <xf numFmtId="0" fontId="21" fillId="0" borderId="17" xfId="1" applyFont="1" applyFill="1" applyBorder="1" applyAlignment="1" applyProtection="1">
      <alignment horizontal="center"/>
      <protection locked="0"/>
    </xf>
    <xf numFmtId="1" fontId="14" fillId="0" borderId="17" xfId="1" applyNumberFormat="1" applyFont="1" applyBorder="1" applyAlignment="1" applyProtection="1">
      <alignment horizontal="center"/>
      <protection hidden="1"/>
    </xf>
    <xf numFmtId="1" fontId="14" fillId="0" borderId="51" xfId="1" applyNumberFormat="1" applyFont="1" applyFill="1" applyBorder="1" applyAlignment="1" applyProtection="1">
      <alignment horizontal="center"/>
      <protection locked="0"/>
    </xf>
    <xf numFmtId="0" fontId="17" fillId="0" borderId="9" xfId="1" applyFont="1" applyFill="1" applyBorder="1" applyAlignment="1" applyProtection="1">
      <alignment horizontal="center"/>
      <protection locked="0"/>
    </xf>
    <xf numFmtId="0" fontId="14" fillId="0" borderId="51" xfId="1" applyFont="1" applyFill="1" applyBorder="1" applyAlignment="1" applyProtection="1">
      <alignment horizontal="center"/>
      <protection locked="0"/>
    </xf>
    <xf numFmtId="1" fontId="14" fillId="0" borderId="52" xfId="1" applyNumberFormat="1" applyFont="1" applyFill="1" applyBorder="1" applyAlignment="1" applyProtection="1">
      <alignment horizontal="center"/>
      <protection locked="0"/>
    </xf>
    <xf numFmtId="0" fontId="16" fillId="0" borderId="27" xfId="1" applyFont="1" applyFill="1" applyBorder="1" applyAlignment="1" applyProtection="1">
      <alignment horizontal="center"/>
      <protection locked="0"/>
    </xf>
    <xf numFmtId="0" fontId="16" fillId="0" borderId="53" xfId="1" applyFont="1" applyFill="1" applyBorder="1" applyAlignment="1" applyProtection="1">
      <alignment horizontal="center"/>
      <protection locked="0"/>
    </xf>
    <xf numFmtId="0" fontId="17" fillId="0" borderId="54" xfId="1" applyFont="1" applyFill="1" applyBorder="1" applyAlignment="1" applyProtection="1">
      <alignment horizontal="center"/>
      <protection locked="0"/>
    </xf>
    <xf numFmtId="1" fontId="14" fillId="0" borderId="55" xfId="1" applyNumberFormat="1" applyFont="1" applyFill="1" applyBorder="1" applyAlignment="1" applyProtection="1">
      <alignment horizontal="center"/>
      <protection locked="0"/>
    </xf>
    <xf numFmtId="0" fontId="16" fillId="0" borderId="56" xfId="1" applyFont="1" applyFill="1" applyBorder="1" applyAlignment="1" applyProtection="1">
      <alignment horizontal="center"/>
      <protection locked="0"/>
    </xf>
    <xf numFmtId="0" fontId="17" fillId="0" borderId="56" xfId="1" applyFont="1" applyFill="1" applyBorder="1" applyAlignment="1" applyProtection="1">
      <alignment horizontal="center"/>
      <protection locked="0"/>
    </xf>
    <xf numFmtId="0" fontId="17" fillId="0" borderId="57" xfId="1" applyFont="1" applyFill="1" applyBorder="1" applyAlignment="1" applyProtection="1">
      <alignment horizontal="center"/>
      <protection locked="0"/>
    </xf>
    <xf numFmtId="0" fontId="14" fillId="0" borderId="55" xfId="1" applyFont="1" applyFill="1" applyBorder="1" applyAlignment="1" applyProtection="1">
      <alignment horizontal="center"/>
      <protection locked="0"/>
    </xf>
    <xf numFmtId="1" fontId="14" fillId="0" borderId="58" xfId="1" applyNumberFormat="1" applyFont="1" applyFill="1" applyBorder="1" applyAlignment="1" applyProtection="1">
      <alignment horizontal="center"/>
      <protection locked="0"/>
    </xf>
    <xf numFmtId="0" fontId="16" fillId="0" borderId="59" xfId="1" applyFont="1" applyFill="1" applyBorder="1" applyAlignment="1" applyProtection="1">
      <alignment horizontal="center"/>
      <protection locked="0"/>
    </xf>
    <xf numFmtId="0" fontId="17" fillId="0" borderId="27" xfId="1" applyFont="1" applyFill="1" applyBorder="1" applyAlignment="1" applyProtection="1">
      <alignment horizontal="center"/>
      <protection hidden="1"/>
    </xf>
    <xf numFmtId="1" fontId="14" fillId="0" borderId="27" xfId="1" applyNumberFormat="1" applyFont="1" applyBorder="1" applyAlignment="1" applyProtection="1">
      <alignment horizontal="center"/>
      <protection hidden="1"/>
    </xf>
    <xf numFmtId="164" fontId="17" fillId="0" borderId="33" xfId="1" applyNumberFormat="1" applyFont="1" applyFill="1" applyBorder="1" applyAlignment="1" applyProtection="1">
      <alignment horizontal="center"/>
      <protection locked="0"/>
    </xf>
    <xf numFmtId="1" fontId="18" fillId="0" borderId="19" xfId="1" applyNumberFormat="1" applyFont="1" applyBorder="1" applyAlignment="1" applyProtection="1">
      <alignment horizontal="center"/>
      <protection locked="0"/>
    </xf>
    <xf numFmtId="3" fontId="1" fillId="0" borderId="17" xfId="1" applyNumberFormat="1" applyBorder="1" applyAlignment="1" applyProtection="1">
      <alignment horizontal="center"/>
      <protection locked="0"/>
    </xf>
    <xf numFmtId="1" fontId="1" fillId="0" borderId="58" xfId="1" applyNumberFormat="1" applyBorder="1" applyAlignment="1" applyProtection="1">
      <alignment horizontal="center"/>
      <protection locked="0"/>
    </xf>
    <xf numFmtId="0" fontId="1" fillId="0" borderId="60" xfId="1" applyBorder="1" applyAlignment="1" applyProtection="1">
      <alignment horizontal="center" vertical="center"/>
      <protection locked="0"/>
    </xf>
    <xf numFmtId="1" fontId="1" fillId="0" borderId="62" xfId="1" applyNumberFormat="1" applyBorder="1" applyAlignment="1" applyProtection="1">
      <alignment horizontal="center"/>
      <protection hidden="1"/>
    </xf>
    <xf numFmtId="164" fontId="1" fillId="0" borderId="64" xfId="1" applyNumberFormat="1" applyBorder="1" applyAlignment="1" applyProtection="1">
      <alignment horizontal="center"/>
      <protection hidden="1"/>
    </xf>
    <xf numFmtId="164" fontId="14" fillId="0" borderId="12" xfId="1" applyNumberFormat="1" applyFont="1" applyFill="1" applyBorder="1" applyAlignment="1" applyProtection="1">
      <alignment horizontal="center"/>
      <protection hidden="1"/>
    </xf>
    <xf numFmtId="164" fontId="16" fillId="0" borderId="13" xfId="1" applyNumberFormat="1" applyFont="1" applyFill="1" applyBorder="1" applyAlignment="1" applyProtection="1">
      <alignment horizontal="center"/>
      <protection hidden="1"/>
    </xf>
    <xf numFmtId="164" fontId="17" fillId="0" borderId="14" xfId="1" applyNumberFormat="1" applyFont="1" applyFill="1" applyBorder="1" applyAlignment="1" applyProtection="1">
      <alignment horizontal="center"/>
      <protection hidden="1"/>
    </xf>
    <xf numFmtId="164" fontId="17" fillId="0" borderId="13" xfId="1" applyNumberFormat="1" applyFont="1" applyFill="1" applyBorder="1" applyAlignment="1" applyProtection="1">
      <alignment horizontal="center"/>
      <protection hidden="1"/>
    </xf>
    <xf numFmtId="164" fontId="14" fillId="0" borderId="16" xfId="1" applyNumberFormat="1" applyFont="1" applyFill="1" applyBorder="1" applyAlignment="1" applyProtection="1">
      <alignment horizontal="center"/>
      <protection hidden="1"/>
    </xf>
    <xf numFmtId="164" fontId="14" fillId="0" borderId="14" xfId="1" applyNumberFormat="1" applyFont="1" applyFill="1" applyBorder="1" applyAlignment="1" applyProtection="1">
      <alignment horizontal="center"/>
      <protection hidden="1"/>
    </xf>
    <xf numFmtId="164" fontId="16" fillId="0" borderId="12" xfId="1" applyNumberFormat="1" applyFont="1" applyFill="1" applyBorder="1" applyAlignment="1" applyProtection="1">
      <alignment horizontal="center"/>
      <protection hidden="1"/>
    </xf>
    <xf numFmtId="164" fontId="14" fillId="0" borderId="13" xfId="1" applyNumberFormat="1" applyFont="1" applyFill="1" applyBorder="1" applyAlignment="1" applyProtection="1">
      <alignment horizontal="center"/>
      <protection hidden="1"/>
    </xf>
    <xf numFmtId="164" fontId="17" fillId="0" borderId="16" xfId="1" applyNumberFormat="1" applyFont="1" applyFill="1" applyBorder="1" applyAlignment="1" applyProtection="1">
      <alignment horizontal="center"/>
      <protection hidden="1"/>
    </xf>
    <xf numFmtId="164" fontId="17" fillId="0" borderId="12" xfId="1" applyNumberFormat="1" applyFont="1" applyFill="1" applyBorder="1" applyAlignment="1" applyProtection="1">
      <alignment horizontal="center"/>
      <protection hidden="1"/>
    </xf>
    <xf numFmtId="164" fontId="14" fillId="0" borderId="16" xfId="1" applyNumberFormat="1" applyFont="1" applyBorder="1" applyAlignment="1" applyProtection="1">
      <alignment horizontal="center"/>
      <protection locked="0"/>
    </xf>
    <xf numFmtId="0" fontId="14" fillId="0" borderId="0" xfId="1" applyFont="1" applyBorder="1" applyProtection="1">
      <alignment vertical="center"/>
      <protection locked="0"/>
    </xf>
    <xf numFmtId="0" fontId="14" fillId="0" borderId="55" xfId="1" applyFont="1" applyBorder="1" applyAlignment="1" applyProtection="1">
      <alignment horizontal="center" vertical="center"/>
      <protection locked="0"/>
    </xf>
    <xf numFmtId="164" fontId="15" fillId="0" borderId="56" xfId="1" applyNumberFormat="1" applyFont="1" applyBorder="1" applyAlignment="1" applyProtection="1">
      <alignment horizontal="center" vertical="center"/>
      <protection hidden="1"/>
    </xf>
    <xf numFmtId="164" fontId="15" fillId="0" borderId="56" xfId="1" applyNumberFormat="1" applyFont="1" applyBorder="1" applyAlignment="1" applyProtection="1">
      <alignment horizontal="center"/>
      <protection hidden="1"/>
    </xf>
    <xf numFmtId="0" fontId="1" fillId="0" borderId="56" xfId="1" applyBorder="1" applyAlignment="1" applyProtection="1">
      <alignment horizontal="center" vertical="center"/>
      <protection hidden="1"/>
    </xf>
    <xf numFmtId="0" fontId="1" fillId="0" borderId="58" xfId="1" applyBorder="1" applyAlignment="1" applyProtection="1">
      <alignment horizontal="center" vertical="center"/>
      <protection hidden="1"/>
    </xf>
    <xf numFmtId="0" fontId="1" fillId="0" borderId="0" xfId="1" applyBorder="1" applyAlignment="1" applyProtection="1">
      <alignment horizontal="center" vertical="center"/>
      <protection hidden="1"/>
    </xf>
    <xf numFmtId="0" fontId="14" fillId="0" borderId="62" xfId="1" applyFont="1" applyFill="1" applyBorder="1" applyAlignment="1" applyProtection="1">
      <alignment horizontal="center"/>
      <protection locked="0"/>
    </xf>
    <xf numFmtId="0" fontId="15" fillId="0" borderId="62" xfId="1" applyFont="1" applyFill="1" applyBorder="1" applyAlignment="1" applyProtection="1">
      <alignment horizontal="center"/>
      <protection locked="0"/>
    </xf>
    <xf numFmtId="0" fontId="1" fillId="0" borderId="65" xfId="1" applyFont="1" applyBorder="1" applyAlignment="1">
      <alignment horizontal="center" vertical="center"/>
    </xf>
    <xf numFmtId="0" fontId="1" fillId="0" borderId="66" xfId="1" applyFont="1" applyBorder="1" applyAlignment="1">
      <alignment horizontal="center" vertical="center"/>
    </xf>
    <xf numFmtId="0" fontId="1" fillId="0" borderId="67" xfId="1" applyFont="1" applyBorder="1" applyAlignment="1">
      <alignment horizontal="center" vertical="center"/>
    </xf>
    <xf numFmtId="1" fontId="1" fillId="0" borderId="65" xfId="1" applyNumberFormat="1" applyFont="1" applyBorder="1" applyAlignment="1">
      <alignment horizontal="center" vertical="center"/>
    </xf>
    <xf numFmtId="1" fontId="1" fillId="0" borderId="66" xfId="1" applyNumberFormat="1" applyFont="1" applyBorder="1" applyAlignment="1">
      <alignment horizontal="center" vertical="center"/>
    </xf>
    <xf numFmtId="1" fontId="1" fillId="0" borderId="67" xfId="1" applyNumberFormat="1" applyBorder="1" applyAlignment="1">
      <alignment horizontal="center" vertical="center"/>
    </xf>
    <xf numFmtId="164" fontId="1" fillId="0" borderId="61" xfId="1" applyNumberFormat="1" applyFont="1" applyBorder="1" applyAlignment="1">
      <alignment horizontal="center" vertical="center"/>
    </xf>
    <xf numFmtId="164" fontId="1" fillId="0" borderId="66" xfId="1" applyNumberFormat="1" applyFont="1" applyBorder="1" applyAlignment="1">
      <alignment horizontal="center" vertical="center"/>
    </xf>
    <xf numFmtId="164" fontId="1" fillId="0" borderId="68" xfId="1" applyNumberFormat="1" applyFont="1" applyBorder="1" applyAlignment="1">
      <alignment horizontal="center" vertical="center"/>
    </xf>
    <xf numFmtId="0" fontId="1" fillId="0" borderId="69" xfId="1" applyFont="1" applyBorder="1" applyAlignment="1">
      <alignment vertical="center"/>
    </xf>
    <xf numFmtId="164" fontId="1" fillId="0" borderId="65" xfId="1" applyNumberFormat="1" applyFont="1" applyBorder="1" applyAlignment="1">
      <alignment horizontal="center" vertical="center"/>
    </xf>
    <xf numFmtId="164" fontId="1" fillId="0" borderId="67" xfId="1" applyNumberFormat="1" applyFont="1" applyBorder="1" applyAlignment="1">
      <alignment horizontal="center" vertical="center"/>
    </xf>
    <xf numFmtId="3" fontId="14" fillId="0" borderId="33" xfId="1" applyNumberFormat="1" applyFont="1" applyFill="1" applyBorder="1" applyAlignment="1" applyProtection="1">
      <alignment horizontal="center"/>
      <protection hidden="1"/>
    </xf>
    <xf numFmtId="3" fontId="16" fillId="0" borderId="17" xfId="1" applyNumberFormat="1" applyFont="1" applyFill="1" applyBorder="1" applyAlignment="1" applyProtection="1">
      <alignment horizontal="center"/>
      <protection hidden="1"/>
    </xf>
    <xf numFmtId="164" fontId="17" fillId="0" borderId="28" xfId="1" applyNumberFormat="1" applyFont="1" applyFill="1" applyBorder="1" applyAlignment="1" applyProtection="1">
      <alignment horizontal="center"/>
      <protection hidden="1"/>
    </xf>
    <xf numFmtId="164" fontId="17" fillId="0" borderId="17" xfId="1" applyNumberFormat="1" applyFont="1" applyFill="1" applyBorder="1" applyAlignment="1" applyProtection="1">
      <alignment horizontal="center"/>
      <protection hidden="1"/>
    </xf>
    <xf numFmtId="3" fontId="14" fillId="0" borderId="34" xfId="1" applyNumberFormat="1" applyFont="1" applyFill="1" applyBorder="1" applyAlignment="1" applyProtection="1">
      <alignment horizontal="center"/>
      <protection hidden="1"/>
    </xf>
    <xf numFmtId="3" fontId="14" fillId="0" borderId="28" xfId="1" applyNumberFormat="1" applyFont="1" applyFill="1" applyBorder="1" applyAlignment="1" applyProtection="1">
      <alignment horizontal="center"/>
      <protection hidden="1"/>
    </xf>
    <xf numFmtId="3" fontId="16" fillId="0" borderId="33" xfId="1" applyNumberFormat="1" applyFont="1" applyFill="1" applyBorder="1" applyAlignment="1" applyProtection="1">
      <alignment horizontal="center"/>
      <protection hidden="1"/>
    </xf>
    <xf numFmtId="3" fontId="14" fillId="0" borderId="17" xfId="1" applyNumberFormat="1" applyFont="1" applyFill="1" applyBorder="1" applyAlignment="1" applyProtection="1">
      <alignment horizontal="center"/>
      <protection hidden="1"/>
    </xf>
    <xf numFmtId="164" fontId="17" fillId="0" borderId="34" xfId="1" applyNumberFormat="1" applyFont="1" applyFill="1" applyBorder="1" applyAlignment="1" applyProtection="1">
      <alignment horizontal="center"/>
      <protection hidden="1"/>
    </xf>
    <xf numFmtId="164" fontId="17" fillId="0" borderId="33" xfId="1" applyNumberFormat="1" applyFont="1" applyFill="1" applyBorder="1" applyAlignment="1" applyProtection="1">
      <alignment horizontal="center"/>
      <protection hidden="1"/>
    </xf>
    <xf numFmtId="3" fontId="14" fillId="0" borderId="17" xfId="1" applyNumberFormat="1" applyFont="1" applyFill="1" applyBorder="1" applyAlignment="1" applyProtection="1">
      <alignment horizontal="center" vertical="center"/>
      <protection hidden="1"/>
    </xf>
    <xf numFmtId="3" fontId="14" fillId="0" borderId="70" xfId="1" applyNumberFormat="1" applyFont="1" applyFill="1" applyBorder="1" applyAlignment="1" applyProtection="1">
      <alignment horizontal="center" vertical="center"/>
      <protection hidden="1"/>
    </xf>
    <xf numFmtId="3" fontId="1" fillId="0" borderId="0" xfId="1" applyNumberFormat="1" applyBorder="1" applyProtection="1">
      <alignment vertical="center"/>
      <protection locked="0"/>
    </xf>
    <xf numFmtId="3" fontId="14" fillId="0" borderId="71" xfId="1" applyNumberFormat="1" applyFont="1" applyFill="1" applyBorder="1" applyAlignment="1" applyProtection="1">
      <alignment horizontal="center"/>
      <protection hidden="1"/>
    </xf>
    <xf numFmtId="3" fontId="16" fillId="0" borderId="56" xfId="1" applyNumberFormat="1" applyFont="1" applyFill="1" applyBorder="1" applyAlignment="1" applyProtection="1">
      <alignment horizontal="center"/>
      <protection hidden="1"/>
    </xf>
    <xf numFmtId="164" fontId="17" fillId="0" borderId="72" xfId="1" applyNumberFormat="1" applyFont="1" applyFill="1" applyBorder="1" applyAlignment="1" applyProtection="1">
      <alignment horizontal="center"/>
      <protection hidden="1"/>
    </xf>
    <xf numFmtId="0" fontId="17" fillId="0" borderId="73" xfId="1" applyFont="1" applyFill="1" applyBorder="1" applyAlignment="1" applyProtection="1">
      <alignment horizontal="center"/>
      <protection hidden="1"/>
    </xf>
    <xf numFmtId="3" fontId="22" fillId="0" borderId="56" xfId="1" applyNumberFormat="1" applyFont="1" applyFill="1" applyBorder="1" applyAlignment="1" applyProtection="1">
      <alignment horizontal="center"/>
      <protection hidden="1"/>
    </xf>
    <xf numFmtId="0" fontId="17" fillId="0" borderId="56" xfId="1" applyFont="1" applyFill="1" applyBorder="1" applyAlignment="1" applyProtection="1">
      <alignment horizontal="center"/>
      <protection hidden="1"/>
    </xf>
    <xf numFmtId="3" fontId="14" fillId="0" borderId="58" xfId="1" applyNumberFormat="1" applyFont="1" applyFill="1" applyBorder="1" applyAlignment="1" applyProtection="1">
      <alignment horizontal="center"/>
      <protection hidden="1"/>
    </xf>
    <xf numFmtId="3" fontId="14" fillId="0" borderId="55" xfId="1" applyNumberFormat="1" applyFont="1" applyFill="1" applyBorder="1" applyAlignment="1" applyProtection="1">
      <alignment horizontal="center"/>
      <protection hidden="1"/>
    </xf>
    <xf numFmtId="3" fontId="14" fillId="0" borderId="57" xfId="1" applyNumberFormat="1" applyFont="1" applyFill="1" applyBorder="1" applyAlignment="1" applyProtection="1">
      <alignment horizontal="center"/>
      <protection hidden="1"/>
    </xf>
    <xf numFmtId="3" fontId="5" fillId="0" borderId="55" xfId="1" applyNumberFormat="1" applyFont="1" applyFill="1" applyBorder="1" applyAlignment="1" applyProtection="1">
      <alignment horizontal="center" vertical="center"/>
      <protection hidden="1"/>
    </xf>
    <xf numFmtId="0" fontId="23" fillId="0" borderId="56" xfId="1" applyFont="1" applyBorder="1" applyProtection="1">
      <alignment vertical="center"/>
      <protection locked="0"/>
    </xf>
    <xf numFmtId="3" fontId="14" fillId="0" borderId="56" xfId="1" applyNumberFormat="1" applyFont="1" applyFill="1" applyBorder="1" applyAlignment="1" applyProtection="1">
      <alignment horizontal="center"/>
      <protection hidden="1"/>
    </xf>
    <xf numFmtId="164" fontId="17" fillId="0" borderId="74" xfId="1" applyNumberFormat="1" applyFont="1" applyFill="1" applyBorder="1" applyAlignment="1" applyProtection="1">
      <alignment horizontal="center"/>
      <protection hidden="1"/>
    </xf>
    <xf numFmtId="0" fontId="17" fillId="0" borderId="55" xfId="1" applyFont="1" applyFill="1" applyBorder="1" applyAlignment="1" applyProtection="1">
      <alignment horizontal="center"/>
      <protection hidden="1"/>
    </xf>
    <xf numFmtId="0" fontId="16" fillId="0" borderId="56" xfId="1" applyFont="1" applyBorder="1" applyAlignment="1" applyProtection="1">
      <alignment horizontal="center"/>
      <protection locked="0"/>
    </xf>
    <xf numFmtId="3" fontId="14" fillId="0" borderId="58" xfId="1" applyNumberFormat="1" applyFont="1" applyBorder="1" applyAlignment="1" applyProtection="1">
      <alignment horizontal="center"/>
      <protection locked="0"/>
    </xf>
    <xf numFmtId="0" fontId="14" fillId="0" borderId="55" xfId="1" applyFont="1" applyBorder="1" applyProtection="1">
      <alignment vertical="center"/>
      <protection locked="0"/>
    </xf>
    <xf numFmtId="0" fontId="14" fillId="0" borderId="58" xfId="1" applyFont="1" applyBorder="1" applyProtection="1">
      <alignment vertical="center"/>
      <protection locked="0"/>
    </xf>
    <xf numFmtId="0" fontId="1" fillId="0" borderId="0" xfId="1" applyBorder="1" applyProtection="1">
      <alignment vertical="center"/>
      <protection locked="0"/>
    </xf>
    <xf numFmtId="0" fontId="12" fillId="0" borderId="0" xfId="1" applyFont="1" applyBorder="1" applyAlignment="1">
      <alignment vertical="center"/>
    </xf>
    <xf numFmtId="3" fontId="14" fillId="0" borderId="0" xfId="1" applyNumberFormat="1" applyFont="1" applyFill="1" applyBorder="1" applyAlignment="1" applyProtection="1">
      <alignment horizontal="center"/>
      <protection hidden="1"/>
    </xf>
    <xf numFmtId="164" fontId="17" fillId="0" borderId="0" xfId="1" applyNumberFormat="1" applyFont="1" applyFill="1" applyBorder="1" applyAlignment="1" applyProtection="1">
      <alignment horizontal="center"/>
      <protection hidden="1"/>
    </xf>
    <xf numFmtId="0" fontId="17" fillId="0" borderId="0" xfId="1" applyNumberFormat="1" applyFont="1" applyFill="1" applyBorder="1" applyAlignment="1" applyProtection="1">
      <alignment horizontal="center"/>
      <protection hidden="1"/>
    </xf>
    <xf numFmtId="0" fontId="14" fillId="0" borderId="0" xfId="1" applyFont="1" applyFill="1" applyBorder="1" applyAlignment="1" applyProtection="1">
      <alignment horizontal="center"/>
      <protection locked="0"/>
    </xf>
    <xf numFmtId="0" fontId="14" fillId="0" borderId="0" xfId="1" applyFont="1" applyFill="1" applyBorder="1" applyAlignment="1" applyProtection="1">
      <alignment horizontal="left"/>
      <protection locked="0"/>
    </xf>
    <xf numFmtId="2" fontId="14" fillId="0" borderId="75" xfId="1" applyNumberFormat="1" applyFont="1" applyBorder="1" applyAlignment="1" applyProtection="1">
      <alignment horizontal="center"/>
      <protection locked="0"/>
    </xf>
    <xf numFmtId="0" fontId="1" fillId="0" borderId="0" xfId="1" applyFont="1" applyBorder="1">
      <alignment vertical="center"/>
    </xf>
    <xf numFmtId="2" fontId="14" fillId="0" borderId="1" xfId="1" applyNumberFormat="1" applyFont="1" applyBorder="1" applyAlignment="1" applyProtection="1">
      <alignment horizontal="center"/>
      <protection locked="0"/>
    </xf>
    <xf numFmtId="164" fontId="1" fillId="0" borderId="0" xfId="1" applyNumberFormat="1" applyBorder="1" applyAlignment="1" applyProtection="1">
      <alignment horizontal="center"/>
      <protection locked="0"/>
    </xf>
    <xf numFmtId="0" fontId="1" fillId="0" borderId="0" xfId="1" applyBorder="1" applyAlignment="1" applyProtection="1">
      <alignment horizontal="center"/>
      <protection locked="0"/>
    </xf>
    <xf numFmtId="0" fontId="14" fillId="0" borderId="0" xfId="1" applyFont="1" applyFill="1" applyBorder="1" applyAlignment="1" applyProtection="1">
      <protection hidden="1"/>
    </xf>
    <xf numFmtId="164" fontId="14" fillId="0" borderId="0" xfId="1" applyNumberFormat="1" applyFont="1" applyFill="1" applyBorder="1" applyAlignment="1" applyProtection="1">
      <alignment horizontal="center"/>
      <protection hidden="1"/>
    </xf>
    <xf numFmtId="0" fontId="14" fillId="0" borderId="0" xfId="1" applyFont="1" applyFill="1" applyBorder="1" applyAlignment="1" applyProtection="1">
      <alignment vertical="center"/>
      <protection hidden="1"/>
    </xf>
    <xf numFmtId="3" fontId="14" fillId="0" borderId="0" xfId="1" applyNumberFormat="1" applyFont="1" applyFill="1" applyBorder="1" applyAlignment="1" applyProtection="1">
      <alignment horizontal="center" vertical="center"/>
      <protection hidden="1"/>
    </xf>
    <xf numFmtId="0" fontId="19" fillId="0" borderId="0" xfId="1" applyFont="1" applyFill="1" applyBorder="1" applyAlignment="1" applyProtection="1">
      <alignment horizontal="center"/>
      <protection locked="0"/>
    </xf>
    <xf numFmtId="164" fontId="14" fillId="0" borderId="0" xfId="1" applyNumberFormat="1" applyFont="1" applyBorder="1" applyAlignment="1" applyProtection="1">
      <alignment horizontal="center"/>
      <protection locked="0"/>
    </xf>
    <xf numFmtId="3" fontId="1" fillId="0" borderId="0" xfId="1" applyNumberFormat="1" applyProtection="1">
      <alignment vertical="center"/>
      <protection locked="0"/>
    </xf>
    <xf numFmtId="0" fontId="14" fillId="3" borderId="0" xfId="1" applyFont="1" applyFill="1" applyBorder="1" applyAlignment="1" applyProtection="1">
      <alignment vertical="center"/>
      <protection hidden="1"/>
    </xf>
    <xf numFmtId="164" fontId="14" fillId="0" borderId="0" xfId="1" applyNumberFormat="1" applyFont="1" applyFill="1" applyBorder="1" applyAlignment="1" applyProtection="1">
      <alignment horizontal="center" vertical="center"/>
      <protection hidden="1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14" fillId="4" borderId="0" xfId="1" applyFont="1" applyFill="1" applyBorder="1" applyAlignment="1" applyProtection="1">
      <alignment vertical="center"/>
      <protection hidden="1"/>
    </xf>
    <xf numFmtId="164" fontId="1" fillId="0" borderId="0" xfId="1" applyNumberFormat="1" applyFont="1" applyBorder="1" applyAlignment="1" applyProtection="1">
      <alignment horizontal="center"/>
      <protection locked="0"/>
    </xf>
    <xf numFmtId="164" fontId="1" fillId="0" borderId="0" xfId="1" applyNumberFormat="1" applyFont="1" applyBorder="1" applyAlignment="1" applyProtection="1">
      <alignment horizontal="center" wrapText="1"/>
      <protection locked="0"/>
    </xf>
    <xf numFmtId="0" fontId="14" fillId="5" borderId="0" xfId="1" applyFont="1" applyFill="1" applyBorder="1" applyAlignment="1" applyProtection="1">
      <alignment vertical="center"/>
      <protection hidden="1"/>
    </xf>
    <xf numFmtId="1" fontId="14" fillId="5" borderId="0" xfId="1" applyNumberFormat="1" applyFont="1" applyFill="1" applyBorder="1" applyAlignment="1" applyProtection="1">
      <alignment vertical="center"/>
      <protection hidden="1"/>
    </xf>
    <xf numFmtId="0" fontId="14" fillId="6" borderId="0" xfId="1" applyFont="1" applyFill="1" applyBorder="1" applyAlignment="1" applyProtection="1">
      <alignment vertical="center"/>
      <protection hidden="1"/>
    </xf>
    <xf numFmtId="1" fontId="14" fillId="0" borderId="0" xfId="1" applyNumberFormat="1" applyFont="1" applyFill="1" applyBorder="1" applyAlignment="1" applyProtection="1">
      <alignment horizontal="center" vertical="center"/>
      <protection hidden="1"/>
    </xf>
    <xf numFmtId="0" fontId="1" fillId="0" borderId="0" xfId="1" applyBorder="1" applyAlignment="1" applyProtection="1">
      <alignment vertical="center"/>
      <protection locked="0"/>
    </xf>
    <xf numFmtId="1" fontId="1" fillId="0" borderId="0" xfId="1" applyNumberFormat="1" applyBorder="1" applyAlignment="1" applyProtection="1">
      <alignment horizontal="center" vertical="center"/>
      <protection locked="0"/>
    </xf>
    <xf numFmtId="1" fontId="1" fillId="0" borderId="0" xfId="1" applyNumberFormat="1" applyBorder="1" applyProtection="1">
      <alignment vertical="center"/>
      <protection locked="0"/>
    </xf>
    <xf numFmtId="0" fontId="5" fillId="0" borderId="17" xfId="1" applyFont="1" applyBorder="1" applyAlignment="1" applyProtection="1">
      <alignment horizontal="center" vertical="center"/>
      <protection locked="0"/>
    </xf>
    <xf numFmtId="0" fontId="5" fillId="0" borderId="70" xfId="1" applyFont="1" applyBorder="1" applyAlignment="1" applyProtection="1">
      <alignment horizontal="center" vertical="center"/>
      <protection locked="0"/>
    </xf>
    <xf numFmtId="3" fontId="1" fillId="0" borderId="17" xfId="1" applyNumberFormat="1" applyBorder="1" applyAlignment="1" applyProtection="1">
      <alignment horizontal="center" vertical="center"/>
      <protection locked="0"/>
    </xf>
    <xf numFmtId="1" fontId="14" fillId="0" borderId="17" xfId="1" applyNumberFormat="1" applyFont="1" applyFill="1" applyBorder="1" applyAlignment="1" applyProtection="1">
      <alignment horizontal="center" vertical="center"/>
      <protection hidden="1"/>
    </xf>
    <xf numFmtId="164" fontId="14" fillId="0" borderId="17" xfId="1" applyNumberFormat="1" applyFont="1" applyFill="1" applyBorder="1" applyAlignment="1" applyProtection="1">
      <alignment horizontal="center" vertical="center"/>
      <protection hidden="1"/>
    </xf>
    <xf numFmtId="1" fontId="1" fillId="0" borderId="17" xfId="1" applyNumberFormat="1" applyBorder="1" applyAlignment="1" applyProtection="1">
      <alignment horizontal="center" vertical="center"/>
      <protection locked="0"/>
    </xf>
    <xf numFmtId="3" fontId="1" fillId="0" borderId="17" xfId="1" applyNumberFormat="1" applyBorder="1" applyAlignment="1" applyProtection="1">
      <alignment horizontal="center"/>
      <protection hidden="1"/>
    </xf>
    <xf numFmtId="165" fontId="1" fillId="0" borderId="28" xfId="1" applyNumberFormat="1" applyBorder="1" applyAlignment="1" applyProtection="1">
      <protection hidden="1"/>
    </xf>
    <xf numFmtId="0" fontId="1" fillId="6" borderId="17" xfId="1" applyFill="1" applyBorder="1" applyProtection="1">
      <alignment vertical="center"/>
      <protection hidden="1"/>
    </xf>
    <xf numFmtId="0" fontId="1" fillId="2" borderId="17" xfId="1" applyFill="1" applyBorder="1" applyProtection="1">
      <alignment vertical="center"/>
      <protection hidden="1"/>
    </xf>
    <xf numFmtId="0" fontId="1" fillId="0" borderId="17" xfId="1" applyBorder="1" applyAlignment="1" applyProtection="1">
      <alignment horizontal="center"/>
      <protection locked="0"/>
    </xf>
    <xf numFmtId="0" fontId="1" fillId="4" borderId="17" xfId="1" applyFill="1" applyBorder="1" applyProtection="1">
      <alignment vertical="center"/>
      <protection locked="0"/>
    </xf>
    <xf numFmtId="0" fontId="1" fillId="7" borderId="17" xfId="1" applyFill="1" applyBorder="1" applyProtection="1">
      <alignment vertical="center"/>
      <protection hidden="1"/>
    </xf>
    <xf numFmtId="164" fontId="13" fillId="0" borderId="0" xfId="1" applyNumberFormat="1" applyFont="1" applyFill="1" applyBorder="1" applyAlignment="1" applyProtection="1">
      <protection hidden="1"/>
    </xf>
    <xf numFmtId="164" fontId="1" fillId="0" borderId="0" xfId="1" applyNumberFormat="1" applyFont="1" applyFill="1" applyBorder="1" applyAlignment="1" applyProtection="1">
      <alignment horizontal="center"/>
      <protection hidden="1"/>
    </xf>
    <xf numFmtId="164" fontId="13" fillId="0" borderId="0" xfId="1" applyNumberFormat="1" applyFont="1" applyFill="1" applyBorder="1" applyAlignment="1" applyProtection="1">
      <alignment horizontal="center"/>
      <protection hidden="1"/>
    </xf>
    <xf numFmtId="165" fontId="1" fillId="0" borderId="30" xfId="1" applyNumberFormat="1" applyBorder="1" applyAlignment="1" applyProtection="1">
      <alignment horizontal="center"/>
      <protection hidden="1"/>
    </xf>
    <xf numFmtId="165" fontId="1" fillId="0" borderId="17" xfId="1" applyNumberFormat="1" applyBorder="1" applyAlignment="1" applyProtection="1">
      <protection hidden="1"/>
    </xf>
    <xf numFmtId="9" fontId="1" fillId="0" borderId="28" xfId="1" applyNumberFormat="1" applyBorder="1" applyAlignment="1" applyProtection="1">
      <protection hidden="1"/>
    </xf>
    <xf numFmtId="9" fontId="1" fillId="0" borderId="17" xfId="1" applyNumberFormat="1" applyBorder="1" applyAlignment="1" applyProtection="1">
      <protection hidden="1"/>
    </xf>
    <xf numFmtId="0" fontId="25" fillId="0" borderId="0" xfId="1" applyFont="1" applyBorder="1" applyAlignment="1">
      <alignment vertical="center"/>
    </xf>
    <xf numFmtId="164" fontId="26" fillId="0" borderId="0" xfId="1" applyNumberFormat="1" applyFont="1" applyBorder="1" applyAlignment="1">
      <alignment horizontal="center" vertical="center"/>
    </xf>
    <xf numFmtId="0" fontId="25" fillId="0" borderId="0" xfId="1" applyFont="1" applyBorder="1" applyAlignment="1">
      <alignment horizontal="center" vertical="center"/>
    </xf>
    <xf numFmtId="164" fontId="13" fillId="0" borderId="0" xfId="1" applyNumberFormat="1" applyFont="1" applyFill="1" applyBorder="1" applyAlignment="1" applyProtection="1">
      <alignment vertical="center"/>
      <protection hidden="1"/>
    </xf>
    <xf numFmtId="0" fontId="13" fillId="0" borderId="0" xfId="1" applyFont="1" applyFill="1" applyBorder="1" applyProtection="1">
      <alignment vertical="center"/>
      <protection locked="0"/>
    </xf>
    <xf numFmtId="0" fontId="1" fillId="0" borderId="0" xfId="1" applyFill="1" applyBorder="1" applyProtection="1">
      <alignment vertical="center"/>
      <protection locked="0"/>
    </xf>
    <xf numFmtId="164" fontId="1" fillId="0" borderId="0" xfId="1" applyNumberFormat="1" applyFont="1" applyFill="1" applyBorder="1" applyAlignment="1" applyProtection="1">
      <alignment horizontal="center"/>
      <protection locked="0"/>
    </xf>
    <xf numFmtId="0" fontId="1" fillId="0" borderId="0" xfId="1" applyFill="1" applyBorder="1" applyAlignment="1" applyProtection="1">
      <alignment horizontal="center"/>
      <protection locked="0"/>
    </xf>
    <xf numFmtId="0" fontId="1" fillId="0" borderId="0" xfId="1" applyBorder="1" applyAlignment="1" applyProtection="1">
      <protection locked="0"/>
    </xf>
    <xf numFmtId="164" fontId="13" fillId="0" borderId="0" xfId="1" applyNumberFormat="1" applyFont="1" applyFill="1" applyBorder="1" applyAlignment="1" applyProtection="1">
      <alignment horizontal="center" vertical="center"/>
      <protection hidden="1"/>
    </xf>
    <xf numFmtId="20" fontId="14" fillId="0" borderId="0" xfId="1" applyNumberFormat="1" applyFont="1" applyFill="1" applyBorder="1">
      <alignment vertical="center"/>
    </xf>
    <xf numFmtId="2" fontId="9" fillId="0" borderId="0" xfId="1" applyNumberFormat="1" applyFont="1" applyFill="1" applyBorder="1">
      <alignment vertical="center"/>
    </xf>
    <xf numFmtId="0" fontId="1" fillId="0" borderId="0" xfId="1" applyFill="1" applyBorder="1" applyAlignment="1" applyProtection="1">
      <protection hidden="1"/>
    </xf>
    <xf numFmtId="3" fontId="1" fillId="0" borderId="0" xfId="1" applyNumberFormat="1" applyBorder="1" applyAlignment="1" applyProtection="1">
      <alignment horizontal="center"/>
      <protection hidden="1"/>
    </xf>
    <xf numFmtId="0" fontId="1" fillId="0" borderId="0" xfId="1" applyFill="1" applyBorder="1" applyProtection="1">
      <alignment vertical="center"/>
      <protection hidden="1"/>
    </xf>
    <xf numFmtId="165" fontId="1" fillId="0" borderId="0" xfId="1" applyNumberFormat="1" applyBorder="1" applyAlignment="1" applyProtection="1">
      <protection hidden="1"/>
    </xf>
    <xf numFmtId="9" fontId="1" fillId="0" borderId="0" xfId="1" applyNumberFormat="1" applyBorder="1" applyAlignment="1" applyProtection="1">
      <protection hidden="1"/>
    </xf>
    <xf numFmtId="0" fontId="1" fillId="0" borderId="0" xfId="1" applyFill="1" applyBorder="1" applyAlignment="1" applyProtection="1">
      <alignment horizontal="left"/>
      <protection hidden="1"/>
    </xf>
    <xf numFmtId="0" fontId="1" fillId="0" borderId="0" xfId="1" applyBorder="1" applyAlignment="1" applyProtection="1">
      <protection hidden="1"/>
    </xf>
    <xf numFmtId="9" fontId="1" fillId="0" borderId="0" xfId="1" applyNumberFormat="1" applyBorder="1" applyAlignment="1" applyProtection="1">
      <alignment horizontal="center"/>
      <protection hidden="1"/>
    </xf>
    <xf numFmtId="0" fontId="15" fillId="0" borderId="0" xfId="1" applyFont="1" applyBorder="1" applyAlignment="1" applyProtection="1">
      <alignment horizontal="right"/>
      <protection hidden="1"/>
    </xf>
    <xf numFmtId="0" fontId="13" fillId="0" borderId="0" xfId="1" applyFont="1" applyFill="1" applyBorder="1" applyAlignment="1" applyProtection="1">
      <alignment vertical="center"/>
      <protection locked="0"/>
    </xf>
    <xf numFmtId="1" fontId="1" fillId="0" borderId="0" xfId="1" applyNumberFormat="1" applyFont="1" applyFill="1" applyBorder="1" applyAlignment="1" applyProtection="1">
      <alignment horizontal="center"/>
      <protection locked="0"/>
    </xf>
    <xf numFmtId="2" fontId="1" fillId="0" borderId="0" xfId="1" applyNumberFormat="1" applyFont="1" applyBorder="1" applyAlignment="1" applyProtection="1">
      <alignment horizontal="center"/>
      <protection locked="0"/>
    </xf>
    <xf numFmtId="0" fontId="1" fillId="0" borderId="0" xfId="1" applyFont="1" applyBorder="1" applyProtection="1">
      <alignment vertical="center"/>
      <protection locked="0"/>
    </xf>
    <xf numFmtId="0" fontId="27" fillId="0" borderId="0" xfId="1" applyFont="1" applyBorder="1" applyAlignment="1" applyProtection="1">
      <alignment vertical="center"/>
      <protection locked="0"/>
    </xf>
    <xf numFmtId="1" fontId="15" fillId="9" borderId="23" xfId="1" applyNumberFormat="1" applyFont="1" applyFill="1" applyBorder="1" applyAlignment="1" applyProtection="1">
      <alignment horizontal="center"/>
      <protection hidden="1"/>
    </xf>
    <xf numFmtId="1" fontId="15" fillId="9" borderId="24" xfId="1" applyNumberFormat="1" applyFont="1" applyFill="1" applyBorder="1" applyAlignment="1" applyProtection="1">
      <alignment horizontal="center"/>
      <protection hidden="1"/>
    </xf>
    <xf numFmtId="1" fontId="15" fillId="9" borderId="25" xfId="1" applyNumberFormat="1" applyFont="1" applyFill="1" applyBorder="1" applyAlignment="1" applyProtection="1">
      <alignment horizontal="center"/>
      <protection hidden="1"/>
    </xf>
    <xf numFmtId="1" fontId="15" fillId="9" borderId="38" xfId="1" applyNumberFormat="1" applyFont="1" applyFill="1" applyBorder="1" applyAlignment="1" applyProtection="1">
      <alignment horizontal="center"/>
      <protection hidden="1"/>
    </xf>
    <xf numFmtId="1" fontId="15" fillId="9" borderId="39" xfId="1" applyNumberFormat="1" applyFont="1" applyFill="1" applyBorder="1" applyAlignment="1" applyProtection="1">
      <alignment horizontal="center"/>
      <protection hidden="1"/>
    </xf>
    <xf numFmtId="1" fontId="20" fillId="9" borderId="40" xfId="1" applyNumberFormat="1" applyFont="1" applyFill="1" applyBorder="1" applyAlignment="1" applyProtection="1">
      <alignment horizontal="center"/>
      <protection hidden="1"/>
    </xf>
    <xf numFmtId="1" fontId="20" fillId="9" borderId="38" xfId="1" applyNumberFormat="1" applyFont="1" applyFill="1" applyBorder="1" applyAlignment="1" applyProtection="1">
      <alignment horizontal="center"/>
      <protection hidden="1"/>
    </xf>
    <xf numFmtId="1" fontId="15" fillId="9" borderId="40" xfId="1" applyNumberFormat="1" applyFont="1" applyFill="1" applyBorder="1" applyAlignment="1" applyProtection="1">
      <alignment horizontal="center"/>
      <protection hidden="1"/>
    </xf>
    <xf numFmtId="1" fontId="15" fillId="9" borderId="61" xfId="1" applyNumberFormat="1" applyFont="1" applyFill="1" applyBorder="1" applyAlignment="1" applyProtection="1">
      <alignment horizontal="center"/>
      <protection hidden="1"/>
    </xf>
    <xf numFmtId="1" fontId="15" fillId="9" borderId="62" xfId="1" applyNumberFormat="1" applyFont="1" applyFill="1" applyBorder="1" applyAlignment="1" applyProtection="1">
      <alignment horizontal="center"/>
      <protection hidden="1"/>
    </xf>
    <xf numFmtId="1" fontId="15" fillId="9" borderId="63" xfId="1" applyNumberFormat="1" applyFont="1" applyFill="1" applyBorder="1" applyAlignment="1" applyProtection="1">
      <alignment horizontal="center"/>
      <protection hidden="1"/>
    </xf>
    <xf numFmtId="1" fontId="20" fillId="9" borderId="61" xfId="1" applyNumberFormat="1" applyFont="1" applyFill="1" applyBorder="1" applyAlignment="1" applyProtection="1">
      <alignment horizontal="center"/>
      <protection hidden="1"/>
    </xf>
    <xf numFmtId="3" fontId="1" fillId="0" borderId="0" xfId="1" applyNumberFormat="1" applyFill="1" applyBorder="1" applyAlignment="1" applyProtection="1">
      <alignment horizontal="center"/>
      <protection hidden="1"/>
    </xf>
    <xf numFmtId="165" fontId="1" fillId="0" borderId="0" xfId="1" applyNumberFormat="1" applyFill="1" applyBorder="1" applyAlignment="1" applyProtection="1">
      <alignment horizontal="center"/>
      <protection hidden="1"/>
    </xf>
    <xf numFmtId="0" fontId="1" fillId="0" borderId="0" xfId="1" applyFill="1" applyBorder="1" applyAlignment="1" applyProtection="1">
      <protection locked="0"/>
    </xf>
    <xf numFmtId="0" fontId="1" fillId="0" borderId="76" xfId="1" applyFont="1" applyBorder="1" applyAlignment="1">
      <alignment horizontal="center" vertical="center"/>
    </xf>
    <xf numFmtId="164" fontId="1" fillId="0" borderId="76" xfId="1" applyNumberFormat="1" applyFont="1" applyBorder="1" applyAlignment="1">
      <alignment horizontal="center" vertical="center"/>
    </xf>
    <xf numFmtId="3" fontId="14" fillId="0" borderId="28" xfId="1" applyNumberFormat="1" applyFont="1" applyBorder="1" applyAlignment="1" applyProtection="1">
      <alignment horizontal="center"/>
      <protection locked="0"/>
    </xf>
    <xf numFmtId="0" fontId="14" fillId="0" borderId="53" xfId="1" applyFont="1" applyBorder="1" applyProtection="1">
      <alignment vertical="center"/>
      <protection locked="0"/>
    </xf>
    <xf numFmtId="0" fontId="14" fillId="0" borderId="77" xfId="1" applyFont="1" applyBorder="1" applyProtection="1">
      <alignment vertical="center"/>
      <protection locked="0"/>
    </xf>
    <xf numFmtId="0" fontId="14" fillId="0" borderId="33" xfId="1" applyFont="1" applyBorder="1" applyProtection="1">
      <alignment vertical="center"/>
      <protection locked="0"/>
    </xf>
    <xf numFmtId="0" fontId="14" fillId="0" borderId="34" xfId="1" applyFont="1" applyBorder="1" applyProtection="1">
      <alignment vertical="center"/>
      <protection locked="0"/>
    </xf>
    <xf numFmtId="164" fontId="1" fillId="0" borderId="78" xfId="1" applyNumberFormat="1" applyFont="1" applyBorder="1" applyAlignment="1">
      <alignment horizontal="center" vertical="center"/>
    </xf>
    <xf numFmtId="164" fontId="1" fillId="0" borderId="79" xfId="1" applyNumberFormat="1" applyFont="1" applyBorder="1" applyAlignment="1">
      <alignment horizontal="center" vertical="center"/>
    </xf>
    <xf numFmtId="164" fontId="1" fillId="0" borderId="80" xfId="1" applyNumberFormat="1" applyFont="1" applyBorder="1" applyAlignment="1">
      <alignment horizontal="center" vertical="center"/>
    </xf>
    <xf numFmtId="164" fontId="1" fillId="0" borderId="24" xfId="1" applyNumberFormat="1" applyBorder="1" applyAlignment="1">
      <alignment horizontal="center" vertical="center"/>
    </xf>
    <xf numFmtId="164" fontId="1" fillId="0" borderId="39" xfId="1" applyNumberFormat="1" applyBorder="1" applyAlignment="1">
      <alignment horizontal="center" vertical="center"/>
    </xf>
    <xf numFmtId="164" fontId="1" fillId="0" borderId="62" xfId="1" applyNumberFormat="1" applyBorder="1" applyAlignment="1">
      <alignment horizontal="center" vertical="center"/>
    </xf>
    <xf numFmtId="164" fontId="1" fillId="0" borderId="24" xfId="1" applyNumberFormat="1" applyFont="1" applyBorder="1" applyAlignment="1">
      <alignment horizontal="center" vertical="center"/>
    </xf>
    <xf numFmtId="164" fontId="1" fillId="0" borderId="39" xfId="1" applyNumberFormat="1" applyFont="1" applyBorder="1" applyAlignment="1">
      <alignment horizontal="center" vertical="center"/>
    </xf>
    <xf numFmtId="164" fontId="1" fillId="0" borderId="39" xfId="1" applyNumberFormat="1" applyFont="1" applyFill="1" applyBorder="1" applyAlignment="1">
      <alignment horizontal="center" vertical="center"/>
    </xf>
    <xf numFmtId="164" fontId="1" fillId="0" borderId="39" xfId="1" applyNumberFormat="1" applyFill="1" applyBorder="1" applyAlignment="1">
      <alignment horizontal="center" vertical="center"/>
    </xf>
    <xf numFmtId="0" fontId="11" fillId="12" borderId="28" xfId="1" applyFont="1" applyFill="1" applyBorder="1" applyAlignment="1">
      <alignment vertical="center"/>
    </xf>
    <xf numFmtId="0" fontId="15" fillId="0" borderId="50" xfId="1" applyFont="1" applyFill="1" applyBorder="1" applyAlignment="1" applyProtection="1">
      <alignment horizontal="center"/>
      <protection locked="0"/>
    </xf>
    <xf numFmtId="0" fontId="15" fillId="0" borderId="28" xfId="1" applyFont="1" applyFill="1" applyBorder="1" applyAlignment="1" applyProtection="1">
      <alignment horizontal="center"/>
      <protection locked="0"/>
    </xf>
    <xf numFmtId="1" fontId="14" fillId="0" borderId="15" xfId="1" applyNumberFormat="1" applyFont="1" applyFill="1" applyBorder="1" applyAlignment="1" applyProtection="1">
      <alignment horizontal="center"/>
      <protection locked="0"/>
    </xf>
    <xf numFmtId="1" fontId="14" fillId="0" borderId="30" xfId="1" applyNumberFormat="1" applyFont="1" applyFill="1" applyBorder="1" applyAlignment="1" applyProtection="1">
      <alignment horizontal="center"/>
      <protection locked="0"/>
    </xf>
    <xf numFmtId="1" fontId="14" fillId="0" borderId="9" xfId="1" applyNumberFormat="1" applyFont="1" applyFill="1" applyBorder="1" applyAlignment="1" applyProtection="1">
      <alignment horizontal="center"/>
      <protection locked="0"/>
    </xf>
    <xf numFmtId="0" fontId="4" fillId="0" borderId="88" xfId="1" applyFont="1" applyFill="1" applyBorder="1" applyAlignment="1" applyProtection="1">
      <alignment horizontal="center" vertical="center" textRotation="255"/>
      <protection locked="0"/>
    </xf>
    <xf numFmtId="0" fontId="8" fillId="0" borderId="21" xfId="1" applyFont="1" applyFill="1" applyBorder="1" applyAlignment="1" applyProtection="1">
      <alignment horizontal="center" vertical="center" textRotation="255"/>
      <protection locked="0"/>
    </xf>
    <xf numFmtId="0" fontId="9" fillId="0" borderId="82" xfId="1" applyFont="1" applyFill="1" applyBorder="1" applyAlignment="1" applyProtection="1">
      <alignment horizontal="center" vertical="center" textRotation="255"/>
      <protection locked="0"/>
    </xf>
    <xf numFmtId="1" fontId="16" fillId="0" borderId="17" xfId="1" applyNumberFormat="1" applyFont="1" applyFill="1" applyBorder="1" applyAlignment="1" applyProtection="1">
      <alignment horizontal="center"/>
      <protection locked="0"/>
    </xf>
    <xf numFmtId="1" fontId="14" fillId="0" borderId="89" xfId="1" applyNumberFormat="1" applyFont="1" applyFill="1" applyBorder="1" applyAlignment="1" applyProtection="1">
      <alignment horizontal="center"/>
      <protection locked="0"/>
    </xf>
    <xf numFmtId="164" fontId="17" fillId="0" borderId="16" xfId="1" applyNumberFormat="1" applyFont="1" applyFill="1" applyBorder="1" applyAlignment="1" applyProtection="1">
      <alignment horizontal="center"/>
      <protection locked="0"/>
    </xf>
    <xf numFmtId="164" fontId="17" fillId="0" borderId="34" xfId="1" applyNumberFormat="1" applyFont="1" applyFill="1" applyBorder="1" applyAlignment="1" applyProtection="1">
      <alignment horizontal="center"/>
      <protection locked="0"/>
    </xf>
    <xf numFmtId="0" fontId="17" fillId="0" borderId="34" xfId="1" applyFont="1" applyFill="1" applyBorder="1" applyAlignment="1" applyProtection="1">
      <alignment horizontal="center"/>
      <protection locked="0"/>
    </xf>
    <xf numFmtId="1" fontId="14" fillId="0" borderId="71" xfId="1" applyNumberFormat="1" applyFont="1" applyFill="1" applyBorder="1" applyAlignment="1" applyProtection="1">
      <alignment horizontal="center"/>
      <protection locked="0"/>
    </xf>
    <xf numFmtId="0" fontId="16" fillId="0" borderId="73" xfId="1" applyFont="1" applyFill="1" applyBorder="1" applyAlignment="1" applyProtection="1">
      <alignment horizontal="center"/>
      <protection locked="0"/>
    </xf>
    <xf numFmtId="1" fontId="17" fillId="0" borderId="90" xfId="1" applyNumberFormat="1" applyFont="1" applyFill="1" applyBorder="1" applyAlignment="1" applyProtection="1">
      <alignment horizontal="center"/>
      <protection locked="0"/>
    </xf>
    <xf numFmtId="0" fontId="7" fillId="0" borderId="27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" fillId="0" borderId="0" xfId="1" applyFont="1" applyBorder="1" applyAlignment="1" applyProtection="1">
      <alignment horizontal="center"/>
      <protection locked="0"/>
    </xf>
    <xf numFmtId="0" fontId="1" fillId="0" borderId="17" xfId="1" applyBorder="1" applyAlignment="1" applyProtection="1">
      <alignment horizontal="left" indent="1"/>
      <protection locked="0"/>
    </xf>
    <xf numFmtId="0" fontId="1" fillId="0" borderId="28" xfId="1" applyBorder="1" applyAlignment="1" applyProtection="1">
      <alignment horizontal="center"/>
      <protection locked="0"/>
    </xf>
    <xf numFmtId="0" fontId="1" fillId="0" borderId="30" xfId="1" applyBorder="1" applyAlignment="1" applyProtection="1">
      <alignment horizontal="center"/>
      <protection locked="0"/>
    </xf>
    <xf numFmtId="0" fontId="13" fillId="11" borderId="17" xfId="1" applyFont="1" applyFill="1" applyBorder="1" applyAlignment="1">
      <alignment horizontal="center" vertical="center"/>
    </xf>
    <xf numFmtId="0" fontId="1" fillId="0" borderId="17" xfId="1" applyBorder="1" applyAlignment="1" applyProtection="1">
      <alignment horizontal="center" vertical="center"/>
      <protection locked="0"/>
    </xf>
    <xf numFmtId="0" fontId="1" fillId="2" borderId="28" xfId="1" applyFill="1" applyBorder="1" applyAlignment="1" applyProtection="1">
      <alignment horizontal="center"/>
      <protection locked="0"/>
    </xf>
    <xf numFmtId="0" fontId="0" fillId="0" borderId="30" xfId="0" applyBorder="1"/>
    <xf numFmtId="0" fontId="1" fillId="0" borderId="17" xfId="1" applyFill="1" applyBorder="1" applyAlignment="1" applyProtection="1">
      <alignment horizontal="left" indent="1"/>
      <protection hidden="1"/>
    </xf>
    <xf numFmtId="0" fontId="1" fillId="4" borderId="28" xfId="1" applyFill="1" applyBorder="1" applyAlignment="1" applyProtection="1">
      <alignment horizontal="center"/>
      <protection locked="0"/>
    </xf>
    <xf numFmtId="0" fontId="1" fillId="4" borderId="30" xfId="1" applyFill="1" applyBorder="1" applyAlignment="1" applyProtection="1">
      <alignment horizontal="center"/>
      <protection locked="0"/>
    </xf>
    <xf numFmtId="0" fontId="1" fillId="0" borderId="17" xfId="1" applyBorder="1" applyAlignment="1" applyProtection="1">
      <alignment horizontal="left" indent="1"/>
      <protection hidden="1"/>
    </xf>
    <xf numFmtId="164" fontId="13" fillId="8" borderId="17" xfId="1" applyNumberFormat="1" applyFont="1" applyFill="1" applyBorder="1" applyAlignment="1" applyProtection="1">
      <alignment horizontal="center" vertical="center"/>
      <protection hidden="1"/>
    </xf>
    <xf numFmtId="0" fontId="11" fillId="4" borderId="0" xfId="1" applyFont="1" applyFill="1" applyBorder="1" applyAlignment="1">
      <alignment horizontal="center" vertical="center"/>
    </xf>
    <xf numFmtId="0" fontId="14" fillId="0" borderId="28" xfId="1" applyFont="1" applyFill="1" applyBorder="1" applyAlignment="1" applyProtection="1">
      <alignment horizontal="center" vertical="center"/>
      <protection hidden="1"/>
    </xf>
    <xf numFmtId="0" fontId="14" fillId="0" borderId="30" xfId="1" applyFont="1" applyFill="1" applyBorder="1" applyAlignment="1" applyProtection="1">
      <alignment horizontal="center" vertical="center"/>
      <protection hidden="1"/>
    </xf>
    <xf numFmtId="0" fontId="24" fillId="0" borderId="17" xfId="1" applyFont="1" applyBorder="1" applyAlignment="1" applyProtection="1">
      <alignment horizontal="center" vertical="center"/>
      <protection locked="0"/>
    </xf>
    <xf numFmtId="0" fontId="11" fillId="12" borderId="0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 applyProtection="1">
      <alignment horizontal="center"/>
      <protection hidden="1"/>
    </xf>
    <xf numFmtId="0" fontId="14" fillId="0" borderId="7" xfId="1" applyFont="1" applyBorder="1" applyAlignment="1" applyProtection="1">
      <alignment horizontal="center"/>
      <protection locked="0"/>
    </xf>
    <xf numFmtId="0" fontId="14" fillId="0" borderId="5" xfId="1" applyFont="1" applyBorder="1" applyAlignment="1" applyProtection="1">
      <alignment horizontal="center"/>
      <protection locked="0"/>
    </xf>
    <xf numFmtId="0" fontId="14" fillId="0" borderId="17" xfId="1" applyFont="1" applyFill="1" applyBorder="1" applyAlignment="1" applyProtection="1">
      <alignment horizontal="center" vertical="center"/>
      <protection hidden="1"/>
    </xf>
    <xf numFmtId="0" fontId="1" fillId="0" borderId="33" xfId="1" applyFont="1" applyFill="1" applyBorder="1" applyAlignment="1" applyProtection="1">
      <alignment horizontal="center"/>
      <protection hidden="1"/>
    </xf>
    <xf numFmtId="0" fontId="1" fillId="0" borderId="34" xfId="1" applyFont="1" applyFill="1" applyBorder="1" applyAlignment="1" applyProtection="1">
      <alignment horizontal="center"/>
      <protection hidden="1"/>
    </xf>
    <xf numFmtId="0" fontId="1" fillId="0" borderId="75" xfId="1" applyFont="1" applyFill="1" applyBorder="1" applyAlignment="1" applyProtection="1">
      <alignment horizontal="center"/>
      <protection hidden="1"/>
    </xf>
    <xf numFmtId="0" fontId="1" fillId="0" borderId="86" xfId="1" applyFont="1" applyFill="1" applyBorder="1" applyAlignment="1" applyProtection="1">
      <alignment horizontal="center"/>
      <protection hidden="1"/>
    </xf>
    <xf numFmtId="0" fontId="14" fillId="0" borderId="33" xfId="1" applyFont="1" applyBorder="1" applyAlignment="1" applyProtection="1">
      <alignment horizontal="left"/>
      <protection locked="0"/>
    </xf>
    <xf numFmtId="0" fontId="14" fillId="0" borderId="34" xfId="1" applyFont="1" applyBorder="1" applyAlignment="1" applyProtection="1">
      <alignment horizontal="left"/>
      <protection locked="0"/>
    </xf>
    <xf numFmtId="0" fontId="14" fillId="0" borderId="33" xfId="1" applyFont="1" applyBorder="1" applyAlignment="1" applyProtection="1">
      <alignment horizontal="center"/>
      <protection locked="0"/>
    </xf>
    <xf numFmtId="0" fontId="14" fillId="0" borderId="34" xfId="1" applyFont="1" applyBorder="1" applyAlignment="1" applyProtection="1">
      <alignment horizontal="center"/>
      <protection locked="0"/>
    </xf>
    <xf numFmtId="0" fontId="14" fillId="0" borderId="55" xfId="1" applyFont="1" applyBorder="1" applyAlignment="1" applyProtection="1">
      <alignment horizontal="center"/>
      <protection locked="0"/>
    </xf>
    <xf numFmtId="0" fontId="14" fillId="0" borderId="58" xfId="1" applyFont="1" applyBorder="1" applyAlignment="1" applyProtection="1">
      <alignment horizontal="center"/>
      <protection locked="0"/>
    </xf>
    <xf numFmtId="0" fontId="1" fillId="0" borderId="12" xfId="1" applyFont="1" applyFill="1" applyBorder="1" applyAlignment="1" applyProtection="1">
      <alignment horizontal="center"/>
      <protection hidden="1"/>
    </xf>
    <xf numFmtId="0" fontId="1" fillId="0" borderId="16" xfId="1" applyFont="1" applyFill="1" applyBorder="1" applyAlignment="1" applyProtection="1">
      <alignment horizontal="center"/>
      <protection hidden="1"/>
    </xf>
    <xf numFmtId="0" fontId="14" fillId="0" borderId="36" xfId="1" applyFont="1" applyBorder="1" applyAlignment="1" applyProtection="1">
      <alignment horizontal="left"/>
      <protection locked="0"/>
    </xf>
    <xf numFmtId="0" fontId="14" fillId="0" borderId="35" xfId="1" applyFont="1" applyBorder="1" applyAlignment="1" applyProtection="1">
      <alignment horizontal="left"/>
      <protection locked="0"/>
    </xf>
    <xf numFmtId="0" fontId="14" fillId="0" borderId="36" xfId="1" applyFont="1" applyFill="1" applyBorder="1" applyAlignment="1" applyProtection="1">
      <alignment vertical="center"/>
      <protection locked="0"/>
    </xf>
    <xf numFmtId="0" fontId="14" fillId="0" borderId="35" xfId="1" applyFont="1" applyFill="1" applyBorder="1" applyAlignment="1" applyProtection="1">
      <alignment vertical="center"/>
      <protection locked="0"/>
    </xf>
    <xf numFmtId="0" fontId="1" fillId="0" borderId="7" xfId="1" applyBorder="1" applyAlignment="1" applyProtection="1">
      <alignment horizontal="center" vertical="center" wrapText="1"/>
      <protection locked="0"/>
    </xf>
    <xf numFmtId="0" fontId="1" fillId="0" borderId="5" xfId="1" applyBorder="1" applyAlignment="1" applyProtection="1">
      <alignment horizontal="center" vertical="center" wrapText="1"/>
      <protection locked="0"/>
    </xf>
    <xf numFmtId="0" fontId="5" fillId="0" borderId="13" xfId="1" applyFont="1" applyBorder="1" applyAlignment="1" applyProtection="1">
      <alignment horizontal="center" vertical="center" textRotation="255"/>
      <protection locked="0"/>
    </xf>
    <xf numFmtId="0" fontId="5" fillId="0" borderId="17" xfId="1" applyFont="1" applyBorder="1" applyAlignment="1" applyProtection="1">
      <alignment horizontal="center" vertical="center" textRotation="255"/>
      <protection locked="0"/>
    </xf>
    <xf numFmtId="0" fontId="2" fillId="0" borderId="7" xfId="1" applyFont="1" applyFill="1" applyBorder="1" applyAlignment="1" applyProtection="1">
      <alignment horizontal="center" vertical="center"/>
      <protection locked="0"/>
    </xf>
    <xf numFmtId="0" fontId="2" fillId="0" borderId="4" xfId="1" applyFont="1" applyFill="1" applyBorder="1" applyAlignment="1" applyProtection="1">
      <alignment horizontal="center" vertical="center"/>
      <protection locked="0"/>
    </xf>
    <xf numFmtId="0" fontId="2" fillId="0" borderId="5" xfId="1" applyFont="1" applyFill="1" applyBorder="1" applyAlignment="1" applyProtection="1">
      <alignment horizontal="center" vertical="center"/>
      <protection locked="0"/>
    </xf>
    <xf numFmtId="0" fontId="2" fillId="0" borderId="81" xfId="1" applyFont="1" applyFill="1" applyBorder="1" applyAlignment="1" applyProtection="1">
      <alignment horizontal="center" vertical="center"/>
      <protection locked="0"/>
    </xf>
    <xf numFmtId="0" fontId="2" fillId="0" borderId="82" xfId="1" applyFont="1" applyFill="1" applyBorder="1" applyAlignment="1" applyProtection="1">
      <alignment horizontal="center" vertical="center"/>
      <protection locked="0"/>
    </xf>
    <xf numFmtId="0" fontId="2" fillId="0" borderId="83" xfId="1" applyFont="1" applyFill="1" applyBorder="1" applyAlignment="1" applyProtection="1">
      <alignment horizontal="center" vertical="center"/>
      <protection locked="0"/>
    </xf>
    <xf numFmtId="0" fontId="2" fillId="0" borderId="81" xfId="1" applyFont="1" applyFill="1" applyBorder="1" applyAlignment="1" applyProtection="1">
      <alignment horizontal="center" vertical="center" wrapText="1"/>
      <protection locked="0"/>
    </xf>
    <xf numFmtId="0" fontId="2" fillId="0" borderId="82" xfId="1" applyFont="1" applyFill="1" applyBorder="1" applyAlignment="1" applyProtection="1">
      <alignment horizontal="center" vertical="center" wrapText="1"/>
      <protection locked="0"/>
    </xf>
    <xf numFmtId="0" fontId="2" fillId="0" borderId="83" xfId="1" applyFont="1" applyFill="1" applyBorder="1" applyAlignment="1" applyProtection="1">
      <alignment horizontal="center" vertical="center" wrapText="1"/>
      <protection locked="0"/>
    </xf>
    <xf numFmtId="0" fontId="14" fillId="0" borderId="36" xfId="1" applyFont="1" applyFill="1" applyBorder="1" applyAlignment="1" applyProtection="1">
      <alignment horizontal="left"/>
      <protection locked="0"/>
    </xf>
    <xf numFmtId="0" fontId="14" fillId="0" borderId="35" xfId="1" applyFont="1" applyFill="1" applyBorder="1" applyAlignment="1" applyProtection="1">
      <alignment horizontal="left"/>
      <protection locked="0"/>
    </xf>
    <xf numFmtId="0" fontId="6" fillId="0" borderId="13" xfId="1" applyFont="1" applyBorder="1" applyAlignment="1" applyProtection="1">
      <alignment horizontal="center" vertical="center" textRotation="255"/>
      <protection locked="0"/>
    </xf>
    <xf numFmtId="0" fontId="14" fillId="0" borderId="85" xfId="1" applyFont="1" applyBorder="1" applyAlignment="1" applyProtection="1">
      <alignment horizontal="left"/>
      <protection locked="0"/>
    </xf>
    <xf numFmtId="0" fontId="14" fillId="0" borderId="87" xfId="1" applyFont="1" applyBorder="1" applyAlignment="1" applyProtection="1">
      <alignment horizontal="left"/>
      <protection locked="0"/>
    </xf>
    <xf numFmtId="0" fontId="7" fillId="0" borderId="36" xfId="1" applyFont="1" applyBorder="1" applyAlignment="1" applyProtection="1">
      <alignment horizontal="left"/>
      <protection locked="0"/>
    </xf>
    <xf numFmtId="0" fontId="7" fillId="0" borderId="35" xfId="1" applyFont="1" applyBorder="1" applyAlignment="1" applyProtection="1">
      <alignment horizontal="left"/>
      <protection locked="0"/>
    </xf>
    <xf numFmtId="0" fontId="2" fillId="0" borderId="82" xfId="1" applyFont="1" applyBorder="1" applyAlignment="1" applyProtection="1">
      <alignment horizontal="center" vertical="center" wrapText="1"/>
      <protection locked="0"/>
    </xf>
    <xf numFmtId="0" fontId="2" fillId="0" borderId="83" xfId="1" applyFont="1" applyBorder="1" applyAlignment="1" applyProtection="1">
      <alignment horizontal="center" vertical="center" wrapText="1"/>
      <protection locked="0"/>
    </xf>
    <xf numFmtId="0" fontId="4" fillId="0" borderId="12" xfId="1" applyFont="1" applyFill="1" applyBorder="1" applyAlignment="1" applyProtection="1">
      <alignment horizontal="center" vertical="center" textRotation="255"/>
      <protection locked="0"/>
    </xf>
    <xf numFmtId="0" fontId="4" fillId="0" borderId="33" xfId="1" applyFont="1" applyFill="1" applyBorder="1" applyAlignment="1" applyProtection="1">
      <alignment horizontal="center" vertical="center" textRotation="255"/>
      <protection locked="0"/>
    </xf>
    <xf numFmtId="0" fontId="11" fillId="11" borderId="0" xfId="1" applyFont="1" applyFill="1" applyBorder="1" applyAlignment="1" applyProtection="1">
      <alignment horizontal="center" vertical="center"/>
      <protection locked="0"/>
    </xf>
    <xf numFmtId="0" fontId="1" fillId="11" borderId="0" xfId="1" applyFill="1" applyBorder="1" applyAlignment="1" applyProtection="1">
      <alignment horizontal="center" vertical="center"/>
      <protection locked="0"/>
    </xf>
    <xf numFmtId="0" fontId="13" fillId="10" borderId="27" xfId="1" applyFont="1" applyFill="1" applyBorder="1" applyAlignment="1">
      <alignment horizontal="center" vertical="center" wrapText="1"/>
    </xf>
    <xf numFmtId="0" fontId="13" fillId="10" borderId="19" xfId="1" applyFont="1" applyFill="1" applyBorder="1" applyAlignment="1">
      <alignment horizontal="center" vertical="center" wrapText="1"/>
    </xf>
    <xf numFmtId="0" fontId="11" fillId="4" borderId="28" xfId="1" applyFont="1" applyFill="1" applyBorder="1" applyAlignment="1">
      <alignment horizontal="center" vertical="center"/>
    </xf>
    <xf numFmtId="0" fontId="11" fillId="4" borderId="29" xfId="1" applyFont="1" applyFill="1" applyBorder="1" applyAlignment="1">
      <alignment horizontal="center" vertical="center"/>
    </xf>
    <xf numFmtId="0" fontId="11" fillId="4" borderId="30" xfId="1" applyFont="1" applyFill="1" applyBorder="1" applyAlignment="1">
      <alignment horizontal="center" vertical="center"/>
    </xf>
    <xf numFmtId="0" fontId="11" fillId="12" borderId="28" xfId="1" applyFont="1" applyFill="1" applyBorder="1" applyAlignment="1">
      <alignment horizontal="center" vertical="center" wrapText="1"/>
    </xf>
    <xf numFmtId="0" fontId="11" fillId="12" borderId="29" xfId="1" applyFont="1" applyFill="1" applyBorder="1" applyAlignment="1">
      <alignment horizontal="center" vertical="center" wrapText="1"/>
    </xf>
    <xf numFmtId="0" fontId="11" fillId="12" borderId="30" xfId="1" applyFont="1" applyFill="1" applyBorder="1" applyAlignment="1">
      <alignment horizontal="center" vertical="center" wrapText="1"/>
    </xf>
    <xf numFmtId="0" fontId="11" fillId="5" borderId="0" xfId="1" applyFont="1" applyFill="1" applyBorder="1" applyAlignment="1" applyProtection="1">
      <alignment horizontal="center" vertical="center" wrapText="1"/>
      <protection locked="0"/>
    </xf>
    <xf numFmtId="0" fontId="1" fillId="5" borderId="0" xfId="1" applyFill="1" applyBorder="1" applyAlignment="1" applyProtection="1">
      <alignment horizontal="center" vertical="center" wrapText="1"/>
      <protection locked="0"/>
    </xf>
    <xf numFmtId="0" fontId="5" fillId="0" borderId="13" xfId="1" applyFont="1" applyFill="1" applyBorder="1" applyAlignment="1" applyProtection="1">
      <alignment horizontal="center" vertical="center" wrapText="1"/>
      <protection locked="0"/>
    </xf>
    <xf numFmtId="0" fontId="5" fillId="0" borderId="17" xfId="1" applyFont="1" applyFill="1" applyBorder="1" applyAlignment="1" applyProtection="1">
      <alignment horizontal="center" vertical="center" wrapText="1"/>
      <protection locked="0"/>
    </xf>
    <xf numFmtId="0" fontId="5" fillId="0" borderId="16" xfId="1" applyFont="1" applyFill="1" applyBorder="1" applyAlignment="1" applyProtection="1">
      <alignment horizontal="center" vertical="center" wrapText="1"/>
      <protection locked="0"/>
    </xf>
    <xf numFmtId="0" fontId="5" fillId="0" borderId="34" xfId="1" applyFont="1" applyFill="1" applyBorder="1" applyAlignment="1" applyProtection="1">
      <alignment horizontal="center" vertical="center" wrapText="1"/>
      <protection locked="0"/>
    </xf>
    <xf numFmtId="0" fontId="11" fillId="13" borderId="28" xfId="1" applyFont="1" applyFill="1" applyBorder="1" applyAlignment="1">
      <alignment horizontal="center" vertical="center"/>
    </xf>
    <xf numFmtId="0" fontId="11" fillId="13" borderId="29" xfId="1" applyFont="1" applyFill="1" applyBorder="1" applyAlignment="1">
      <alignment horizontal="center" vertical="center"/>
    </xf>
    <xf numFmtId="0" fontId="11" fillId="13" borderId="30" xfId="1" applyFont="1" applyFill="1" applyBorder="1" applyAlignment="1">
      <alignment horizontal="center" vertical="center"/>
    </xf>
    <xf numFmtId="0" fontId="11" fillId="11" borderId="28" xfId="1" applyFont="1" applyFill="1" applyBorder="1" applyAlignment="1">
      <alignment horizontal="center" vertical="center"/>
    </xf>
    <xf numFmtId="0" fontId="11" fillId="11" borderId="29" xfId="1" applyFont="1" applyFill="1" applyBorder="1" applyAlignment="1">
      <alignment horizontal="center" vertical="center"/>
    </xf>
    <xf numFmtId="0" fontId="11" fillId="11" borderId="30" xfId="1" applyFont="1" applyFill="1" applyBorder="1" applyAlignment="1">
      <alignment horizontal="center" vertical="center"/>
    </xf>
    <xf numFmtId="0" fontId="11" fillId="12" borderId="29" xfId="1" applyFont="1" applyFill="1" applyBorder="1" applyAlignment="1">
      <alignment horizontal="center" vertical="center"/>
    </xf>
    <xf numFmtId="0" fontId="11" fillId="12" borderId="30" xfId="1" applyFont="1" applyFill="1" applyBorder="1" applyAlignment="1">
      <alignment horizontal="center" vertical="center"/>
    </xf>
  </cellXfs>
  <cellStyles count="2">
    <cellStyle name="Normale" xfId="0" builtinId="0"/>
    <cellStyle name="Normale_DIARIO F 4" xfId="1"/>
  </cellStyles>
  <dxfs count="7">
    <dxf>
      <font>
        <b/>
        <i val="0"/>
        <condense val="0"/>
        <extend val="0"/>
        <color indexed="21"/>
      </font>
    </dxf>
    <dxf>
      <font>
        <b/>
        <i val="0"/>
        <condense val="0"/>
        <extend val="0"/>
        <color indexed="10"/>
      </font>
      <fill>
        <patternFill patternType="gray0625">
          <bgColor indexed="13"/>
        </patternFill>
      </fill>
    </dxf>
    <dxf>
      <font>
        <condense val="0"/>
        <extend val="0"/>
        <color auto="1"/>
      </font>
      <fill>
        <patternFill>
          <bgColor indexed="47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indexed="47"/>
        </patternFill>
      </fill>
    </dxf>
    <dxf>
      <fill>
        <patternFill>
          <bgColor indexed="50"/>
        </patternFill>
      </fill>
    </dxf>
    <dxf>
      <font>
        <b/>
        <i val="0"/>
        <condense val="0"/>
        <extend val="0"/>
        <color indexed="10"/>
      </font>
      <fill>
        <patternFill patternType="gray0625"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Media glicemica per fascia oraria</a:t>
            </a:r>
          </a:p>
        </c:rich>
      </c:tx>
      <c:layout>
        <c:manualLayout>
          <c:xMode val="edge"/>
          <c:yMode val="edge"/>
          <c:x val="0.29135358080239981"/>
          <c:y val="3.57142857142857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90235742770999"/>
          <c:y val="0.18750054495833621"/>
          <c:w val="0.84962483995465965"/>
          <c:h val="0.6309542147804370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2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(diario!$AG$1:$AH$2,diario!$AI$1:$AN$2)</c:f>
              <c:strCache>
                <c:ptCount val="8"/>
                <c:pt idx="0">
                  <c:v>Pre col</c:v>
                </c:pt>
                <c:pt idx="1">
                  <c:v>Post col</c:v>
                </c:pt>
                <c:pt idx="2">
                  <c:v>Pre pran</c:v>
                </c:pt>
                <c:pt idx="3">
                  <c:v>Post pra</c:v>
                </c:pt>
                <c:pt idx="4">
                  <c:v>Pomer</c:v>
                </c:pt>
                <c:pt idx="5">
                  <c:v>Pre cena</c:v>
                </c:pt>
                <c:pt idx="6">
                  <c:v>Post cena</c:v>
                </c:pt>
                <c:pt idx="7">
                  <c:v>Notte</c:v>
                </c:pt>
              </c:strCache>
            </c:strRef>
          </c:cat>
          <c:val>
            <c:numRef>
              <c:f>(diario!$AG$34:$AH$34,diario!$AI$34:$AN$34)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118-044A-891B-406C20B53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131264"/>
        <c:axId val="173133184"/>
      </c:lineChart>
      <c:catAx>
        <c:axId val="173131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lgDashDot"/>
            </a:ln>
          </c:spPr>
        </c:majorGridlines>
        <c:numFmt formatCode="General" sourceLinked="1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73133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133184"/>
        <c:scaling>
          <c:orientation val="minMax"/>
          <c:max val="180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lgDashDot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73131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4" r="0.750000000000004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AGP - Ambulatory Glucose Profile</a:t>
            </a:r>
          </a:p>
        </c:rich>
      </c:tx>
      <c:layout>
        <c:manualLayout>
          <c:xMode val="edge"/>
          <c:yMode val="edge"/>
          <c:x val="0.24806238055194779"/>
          <c:y val="3.43841019872515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899408194435641E-2"/>
          <c:y val="0.17192001130463616"/>
          <c:w val="0.75000141942492948"/>
          <c:h val="0.69341071226203255"/>
        </c:manualLayout>
      </c:layout>
      <c:lineChart>
        <c:grouping val="standard"/>
        <c:varyColors val="0"/>
        <c:ser>
          <c:idx val="1"/>
          <c:order val="0"/>
          <c:tx>
            <c:v>140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(diario!$AG$1:$AJ$2,diario!$AL$1:$AN$2)</c:f>
              <c:multiLvlStrCache>
                <c:ptCount val="3"/>
                <c:lvl>
                  <c:pt idx="0">
                    <c:v>Post pra</c:v>
                  </c:pt>
                  <c:pt idx="2">
                    <c:v>Notte</c:v>
                  </c:pt>
                </c:lvl>
                <c:lvl>
                  <c:pt idx="0">
                    <c:v>Pre pran</c:v>
                  </c:pt>
                  <c:pt idx="2">
                    <c:v>Post cena</c:v>
                  </c:pt>
                </c:lvl>
                <c:lvl>
                  <c:pt idx="0">
                    <c:v>Post col</c:v>
                  </c:pt>
                  <c:pt idx="2">
                    <c:v>Pre cena</c:v>
                  </c:pt>
                </c:lvl>
                <c:lvl>
                  <c:pt idx="0">
                    <c:v>Pre col</c:v>
                  </c:pt>
                </c:lvl>
              </c:multiLvlStrCache>
            </c:multiLvlStrRef>
          </c:cat>
          <c:val>
            <c:numRef>
              <c:f>diario!$AW$3:$AW$9</c:f>
              <c:numCache>
                <c:formatCode>General</c:formatCode>
                <c:ptCount val="7"/>
                <c:pt idx="0">
                  <c:v>140</c:v>
                </c:pt>
                <c:pt idx="1">
                  <c:v>140</c:v>
                </c:pt>
                <c:pt idx="2">
                  <c:v>140</c:v>
                </c:pt>
                <c:pt idx="3">
                  <c:v>140</c:v>
                </c:pt>
                <c:pt idx="4">
                  <c:v>140</c:v>
                </c:pt>
                <c:pt idx="5">
                  <c:v>140</c:v>
                </c:pt>
                <c:pt idx="6">
                  <c:v>140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AEF9-5643-A9CF-19144BC655BF}"/>
            </c:ext>
          </c:extLst>
        </c:ser>
        <c:ser>
          <c:idx val="7"/>
          <c:order val="1"/>
          <c:tx>
            <c:v>90%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multiLvlStrRef>
              <c:f>(diario!$AG$1:$AJ$2,diario!$AL$1:$AN$2)</c:f>
              <c:multiLvlStrCache>
                <c:ptCount val="3"/>
                <c:lvl>
                  <c:pt idx="0">
                    <c:v>Post pra</c:v>
                  </c:pt>
                  <c:pt idx="2">
                    <c:v>Notte</c:v>
                  </c:pt>
                </c:lvl>
                <c:lvl>
                  <c:pt idx="0">
                    <c:v>Pre pran</c:v>
                  </c:pt>
                  <c:pt idx="2">
                    <c:v>Post cena</c:v>
                  </c:pt>
                </c:lvl>
                <c:lvl>
                  <c:pt idx="0">
                    <c:v>Post col</c:v>
                  </c:pt>
                  <c:pt idx="2">
                    <c:v>Pre cena</c:v>
                  </c:pt>
                </c:lvl>
                <c:lvl>
                  <c:pt idx="0">
                    <c:v>Pre col</c:v>
                  </c:pt>
                </c:lvl>
              </c:multiLvlStrCache>
            </c:multiLvlStrRef>
          </c:cat>
          <c:val>
            <c:numRef>
              <c:f>(diario!$AG$39:$AJ$39,diario!$AL$39:$AN$39)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AEF9-5643-A9CF-19144BC655BF}"/>
            </c:ext>
          </c:extLst>
        </c:ser>
        <c:ser>
          <c:idx val="6"/>
          <c:order val="2"/>
          <c:tx>
            <c:v>75%</c:v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none"/>
          </c:marker>
          <c:cat>
            <c:multiLvlStrRef>
              <c:f>(diario!$AG$1:$AJ$2,diario!$AL$1:$AN$2)</c:f>
              <c:multiLvlStrCache>
                <c:ptCount val="3"/>
                <c:lvl>
                  <c:pt idx="0">
                    <c:v>Post pra</c:v>
                  </c:pt>
                  <c:pt idx="2">
                    <c:v>Notte</c:v>
                  </c:pt>
                </c:lvl>
                <c:lvl>
                  <c:pt idx="0">
                    <c:v>Pre pran</c:v>
                  </c:pt>
                  <c:pt idx="2">
                    <c:v>Post cena</c:v>
                  </c:pt>
                </c:lvl>
                <c:lvl>
                  <c:pt idx="0">
                    <c:v>Post col</c:v>
                  </c:pt>
                  <c:pt idx="2">
                    <c:v>Pre cena</c:v>
                  </c:pt>
                </c:lvl>
                <c:lvl>
                  <c:pt idx="0">
                    <c:v>Pre col</c:v>
                  </c:pt>
                </c:lvl>
              </c:multiLvlStrCache>
            </c:multiLvlStrRef>
          </c:cat>
          <c:val>
            <c:numRef>
              <c:f>(diario!$AG$38:$AJ$38,diario!$AL$38:$AN$38)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AEF9-5643-A9CF-19144BC655BF}"/>
            </c:ext>
          </c:extLst>
        </c:ser>
        <c:ser>
          <c:idx val="0"/>
          <c:order val="3"/>
          <c:tx>
            <c:v>Media</c:v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multiLvlStrRef>
              <c:f>(diario!$AG$1:$AJ$2,diario!$AL$1:$AN$2)</c:f>
              <c:multiLvlStrCache>
                <c:ptCount val="3"/>
                <c:lvl>
                  <c:pt idx="0">
                    <c:v>Post pra</c:v>
                  </c:pt>
                  <c:pt idx="2">
                    <c:v>Notte</c:v>
                  </c:pt>
                </c:lvl>
                <c:lvl>
                  <c:pt idx="0">
                    <c:v>Pre pran</c:v>
                  </c:pt>
                  <c:pt idx="2">
                    <c:v>Post cena</c:v>
                  </c:pt>
                </c:lvl>
                <c:lvl>
                  <c:pt idx="0">
                    <c:v>Post col</c:v>
                  </c:pt>
                  <c:pt idx="2">
                    <c:v>Pre cena</c:v>
                  </c:pt>
                </c:lvl>
                <c:lvl>
                  <c:pt idx="0">
                    <c:v>Pre col</c:v>
                  </c:pt>
                </c:lvl>
              </c:multiLvlStrCache>
            </c:multiLvlStrRef>
          </c:cat>
          <c:val>
            <c:numRef>
              <c:f>(diario!$AG$34:$AJ$34,diario!$AL$34:$AN$34)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AEF9-5643-A9CF-19144BC655BF}"/>
            </c:ext>
          </c:extLst>
        </c:ser>
        <c:ser>
          <c:idx val="5"/>
          <c:order val="4"/>
          <c:tx>
            <c:v>25%</c:v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none"/>
          </c:marker>
          <c:cat>
            <c:multiLvlStrRef>
              <c:f>(diario!$AG$1:$AJ$2,diario!$AL$1:$AN$2)</c:f>
              <c:multiLvlStrCache>
                <c:ptCount val="3"/>
                <c:lvl>
                  <c:pt idx="0">
                    <c:v>Post pra</c:v>
                  </c:pt>
                  <c:pt idx="2">
                    <c:v>Notte</c:v>
                  </c:pt>
                </c:lvl>
                <c:lvl>
                  <c:pt idx="0">
                    <c:v>Pre pran</c:v>
                  </c:pt>
                  <c:pt idx="2">
                    <c:v>Post cena</c:v>
                  </c:pt>
                </c:lvl>
                <c:lvl>
                  <c:pt idx="0">
                    <c:v>Post col</c:v>
                  </c:pt>
                  <c:pt idx="2">
                    <c:v>Pre cena</c:v>
                  </c:pt>
                </c:lvl>
                <c:lvl>
                  <c:pt idx="0">
                    <c:v>Pre col</c:v>
                  </c:pt>
                </c:lvl>
              </c:multiLvlStrCache>
            </c:multiLvlStrRef>
          </c:cat>
          <c:val>
            <c:numRef>
              <c:f>(diario!$AG$37:$AJ$37,diario!$AL$37:$AN$37)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AEF9-5643-A9CF-19144BC655BF}"/>
            </c:ext>
          </c:extLst>
        </c:ser>
        <c:ser>
          <c:idx val="4"/>
          <c:order val="5"/>
          <c:tx>
            <c:v>10%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(diario!$AG$1:$AJ$2,diario!$AL$1:$AN$2)</c:f>
              <c:multiLvlStrCache>
                <c:ptCount val="3"/>
                <c:lvl>
                  <c:pt idx="0">
                    <c:v>Post pra</c:v>
                  </c:pt>
                  <c:pt idx="2">
                    <c:v>Notte</c:v>
                  </c:pt>
                </c:lvl>
                <c:lvl>
                  <c:pt idx="0">
                    <c:v>Pre pran</c:v>
                  </c:pt>
                  <c:pt idx="2">
                    <c:v>Post cena</c:v>
                  </c:pt>
                </c:lvl>
                <c:lvl>
                  <c:pt idx="0">
                    <c:v>Post col</c:v>
                  </c:pt>
                  <c:pt idx="2">
                    <c:v>Pre cena</c:v>
                  </c:pt>
                </c:lvl>
                <c:lvl>
                  <c:pt idx="0">
                    <c:v>Pre col</c:v>
                  </c:pt>
                </c:lvl>
              </c:multiLvlStrCache>
            </c:multiLvlStrRef>
          </c:cat>
          <c:val>
            <c:numRef>
              <c:f>(diario!$AG$36:$AJ$36,diario!$AL$36:$AN$36)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AEF9-5643-A9CF-19144BC655BF}"/>
            </c:ext>
          </c:extLst>
        </c:ser>
        <c:ser>
          <c:idx val="2"/>
          <c:order val="6"/>
          <c:tx>
            <c:v>70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noFill/>
              <a:ln w="6350">
                <a:noFill/>
              </a:ln>
            </c:spPr>
          </c:marker>
          <c:val>
            <c:numRef>
              <c:f>diario!$AU$3:$AU$9</c:f>
              <c:numCache>
                <c:formatCode>General</c:formatCode>
                <c:ptCount val="7"/>
                <c:pt idx="0">
                  <c:v>70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  <c:pt idx="4">
                  <c:v>70</c:v>
                </c:pt>
                <c:pt idx="5">
                  <c:v>70</c:v>
                </c:pt>
                <c:pt idx="6">
                  <c:v>70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AEF9-5643-A9CF-19144BC65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99CCFF"/>
              </a:solidFill>
              <a:prstDash val="lgDash"/>
            </a:ln>
          </c:spPr>
        </c:hiLowLines>
        <c:marker val="1"/>
        <c:smooth val="0"/>
        <c:axId val="176330624"/>
        <c:axId val="176332160"/>
      </c:lineChart>
      <c:catAx>
        <c:axId val="176330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76332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6332160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7633062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466019417475724"/>
          <c:y val="0.20571428571428713"/>
          <c:w val="0.14563106796116504"/>
          <c:h val="0.365714285714288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389" r="0.75000000000000389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Cho/Ins a Pranzo</a:t>
            </a:r>
          </a:p>
        </c:rich>
      </c:tx>
      <c:layout>
        <c:manualLayout>
          <c:xMode val="edge"/>
          <c:yMode val="edge"/>
          <c:x val="0.40956391562166022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923155010674066E-2"/>
          <c:y val="0.12215926036385327"/>
          <c:w val="0.88357678052801358"/>
          <c:h val="0.7613646925002998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diario!$BZ$4:$BZ$34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diario!$CC$4:$CC$34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6BB-E64A-A42C-3DD1E4F56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242688"/>
        <c:axId val="176244608"/>
      </c:lineChart>
      <c:catAx>
        <c:axId val="1762426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762446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76244608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76242688"/>
        <c:crosses val="autoZero"/>
        <c:crossBetween val="between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389" r="0.75000000000000389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Cho/Ins a Merenda</a:t>
            </a:r>
          </a:p>
        </c:rich>
      </c:tx>
      <c:layout>
        <c:manualLayout>
          <c:xMode val="edge"/>
          <c:yMode val="edge"/>
          <c:x val="0.40956399106828267"/>
          <c:y val="3.40907867285820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761194029850984E-2"/>
          <c:y val="0.13461580596393588"/>
          <c:w val="0.88619402985074558"/>
          <c:h val="0.733976656327182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diario!$BZ$4:$BZ$34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diario!$CD$4:$CD$34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98E-5B44-ABA8-FAA828EA9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272896"/>
        <c:axId val="176274816"/>
      </c:lineChart>
      <c:catAx>
        <c:axId val="176272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762748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76274816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76272896"/>
        <c:crosses val="autoZero"/>
        <c:crossBetween val="between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389" r="0.75000000000000389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Cho/Ins a Cena</a:t>
            </a:r>
          </a:p>
        </c:rich>
      </c:tx>
      <c:layout>
        <c:manualLayout>
          <c:xMode val="edge"/>
          <c:yMode val="edge"/>
          <c:x val="0.40956397210125467"/>
          <c:y val="3.40907867285820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625830397881744E-2"/>
          <c:y val="0.13461580596393588"/>
          <c:w val="0.88640757101003953"/>
          <c:h val="0.733976656327182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diario!$BZ$4:$BZ$34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diario!$CE$4:$CE$34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F8A-0A47-B56A-09A2F1FA8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360448"/>
        <c:axId val="176370816"/>
      </c:lineChart>
      <c:catAx>
        <c:axId val="1763604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763708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76370816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76360448"/>
        <c:crosses val="autoZero"/>
        <c:crossBetween val="between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389" r="0.75000000000000389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Media glicemica giornaliera</a:t>
            </a:r>
          </a:p>
        </c:rich>
      </c:tx>
      <c:layout>
        <c:manualLayout>
          <c:xMode val="edge"/>
          <c:yMode val="edge"/>
          <c:x val="0.31073505642302873"/>
          <c:y val="3.38541666666666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228072821168"/>
          <c:y val="0.18750047683837223"/>
          <c:w val="0.86064188412541198"/>
          <c:h val="0.6822934018285166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2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diario!$AF$3:$AF$33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diario!$AO$3:$AO$33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6D7-0A41-9DEB-05DA44909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173760"/>
        <c:axId val="209114240"/>
      </c:lineChart>
      <c:catAx>
        <c:axId val="173173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lgDashDot"/>
            </a:ln>
          </c:spPr>
        </c:majorGridlines>
        <c:minorGridlines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2091142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09114240"/>
        <c:scaling>
          <c:orientation val="minMax"/>
          <c:max val="200"/>
          <c:min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lgDashDot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73173760"/>
        <c:crosses val="autoZero"/>
        <c:crossBetween val="between"/>
        <c:majorUnit val="10"/>
        <c:minorUnit val="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4" r="0.75000000000000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Compenso glicemico mensile</a:t>
            </a:r>
          </a:p>
        </c:rich>
      </c:tx>
      <c:layout>
        <c:manualLayout>
          <c:xMode val="edge"/>
          <c:yMode val="edge"/>
          <c:x val="0.30494037478705605"/>
          <c:y val="3.767123287671278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18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376490630323679"/>
          <c:y val="0.21575378544016607"/>
          <c:w val="0.69505962521294717"/>
          <c:h val="0.55479544827471416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pattFill prst="pct80">
                <a:fgClr>
                  <a:srgbClr val="00008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6970940812977894E-2"/>
                  <c:y val="8.0875414659044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8943916082040025E-2"/>
                  <c:y val="-1.674570213592014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0961203678460816E-2"/>
                  <c:y val="0.10492685295834994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2374187894315691E-2"/>
                  <c:y val="3.338531756055736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3175">
                  <a:solidFill>
                    <a:srgbClr val="FFFFFF"/>
                  </a:solidFill>
                  <a:prstDash val="solid"/>
                </a:ln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diario!$AG$88:$AJ$91</c:f>
              <c:strCache>
                <c:ptCount val="4"/>
                <c:pt idx="0">
                  <c:v>test &lt; 70</c:v>
                </c:pt>
                <c:pt idx="1">
                  <c:v>70 ≤ test ≤ 140</c:v>
                </c:pt>
                <c:pt idx="2">
                  <c:v>140 &lt; test ≤ 180</c:v>
                </c:pt>
                <c:pt idx="3">
                  <c:v>test &gt; 180</c:v>
                </c:pt>
              </c:strCache>
            </c:strRef>
          </c:cat>
          <c:val>
            <c:numRef>
              <c:f>diario!$AK$88:$AK$91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2C-904B-B079-D2A3B0562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5178875638841564E-3"/>
          <c:y val="0.61643938697189871"/>
          <c:w val="0.24361158432708691"/>
          <c:h val="0.3150690200078615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4" r="0.750000000000004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CHO/insulina</a:t>
            </a:r>
          </a:p>
        </c:rich>
      </c:tx>
      <c:layout>
        <c:manualLayout>
          <c:xMode val="edge"/>
          <c:yMode val="edge"/>
          <c:x val="0.41322314049586778"/>
          <c:y val="4.32276657060518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809917355371933E-2"/>
          <c:y val="0.17291066282420794"/>
          <c:w val="0.90413223140495858"/>
          <c:h val="0.70893371757925072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2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diario!$AF$3:$AF$33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diario!$BV$4:$BV$34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AA1-A94E-AF5D-C3DFE9F4D7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887424"/>
        <c:axId val="172889600"/>
      </c:lineChart>
      <c:catAx>
        <c:axId val="172887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lgDashDot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72889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889600"/>
        <c:scaling>
          <c:orientation val="minMax"/>
          <c:max val="24"/>
          <c:min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72887424"/>
        <c:crosses val="autoZero"/>
        <c:crossBetween val="between"/>
        <c:majorUnit val="2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4" r="0.750000000000004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fsi=1800/ins</a:t>
            </a:r>
          </a:p>
        </c:rich>
      </c:tx>
      <c:layout>
        <c:manualLayout>
          <c:xMode val="edge"/>
          <c:yMode val="edge"/>
          <c:x val="0.40812419724130405"/>
          <c:y val="4.17827298050143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84341457195068E-2"/>
          <c:y val="0.17270194986072551"/>
          <c:w val="0.89361786525502551"/>
          <c:h val="0.7103064066852368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2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diario!$AF$3:$AF$33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diario!$BW$4:$BW$34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35E-124F-815E-B904CB3D21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917888"/>
        <c:axId val="172919808"/>
      </c:lineChart>
      <c:catAx>
        <c:axId val="1729178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lgDashDot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72919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919808"/>
        <c:scaling>
          <c:orientation val="minMax"/>
          <c:max val="110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72917888"/>
        <c:crosses val="autoZero"/>
        <c:crossBetween val="between"/>
        <c:majorUnit val="10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4" r="0.750000000000004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Insulina tot/die</a:t>
            </a:r>
          </a:p>
        </c:rich>
      </c:tx>
      <c:layout>
        <c:manualLayout>
          <c:xMode val="edge"/>
          <c:yMode val="edge"/>
          <c:x val="0.40429112202558609"/>
          <c:y val="4.17827298050143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607377732083034E-2"/>
          <c:y val="0.20055710306406691"/>
          <c:w val="0.88779020954228793"/>
          <c:h val="0.66852367688022285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2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diario!$AF$3:$AF$33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diario!$BU$4:$BU$34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1F0-8746-B17C-3315D57D0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939904"/>
        <c:axId val="174535424"/>
      </c:lineChart>
      <c:catAx>
        <c:axId val="172939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lgDashDot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74535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535424"/>
        <c:scaling>
          <c:orientation val="minMax"/>
          <c:max val="45"/>
          <c:min val="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72939904"/>
        <c:crosses val="autoZero"/>
        <c:crossBetween val="between"/>
        <c:majorUnit val="2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4" r="0.750000000000004" t="1" header="0.5" footer="0.5"/>
    <c:pageSetup paperSize="9"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Compenso glicemico per fascia oraria</a:t>
            </a:r>
          </a:p>
        </c:rich>
      </c:tx>
      <c:layout>
        <c:manualLayout>
          <c:xMode val="edge"/>
          <c:yMode val="edge"/>
          <c:x val="0.25168936653188628"/>
          <c:y val="4.42890442890442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804072862839869"/>
          <c:y val="0.13519844295974234"/>
          <c:w val="0.71959518811628032"/>
          <c:h val="0.61771702386778815"/>
        </c:manualLayout>
      </c:layout>
      <c:barChart>
        <c:barDir val="col"/>
        <c:grouping val="clustered"/>
        <c:varyColors val="0"/>
        <c:ser>
          <c:idx val="0"/>
          <c:order val="0"/>
          <c:tx>
            <c:v>% valori &lt; 70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(diario!$AG$1:$AH$2,diario!$AI$1:$AJ$2,diario!$AL$1:$AN$2)</c:f>
              <c:strCache>
                <c:ptCount val="7"/>
                <c:pt idx="0">
                  <c:v>Pre col</c:v>
                </c:pt>
                <c:pt idx="1">
                  <c:v>Post col</c:v>
                </c:pt>
                <c:pt idx="2">
                  <c:v>Pre pran</c:v>
                </c:pt>
                <c:pt idx="3">
                  <c:v>Post pra</c:v>
                </c:pt>
                <c:pt idx="4">
                  <c:v>Pre cena</c:v>
                </c:pt>
                <c:pt idx="5">
                  <c:v>Post cena</c:v>
                </c:pt>
                <c:pt idx="6">
                  <c:v>Notte</c:v>
                </c:pt>
              </c:strCache>
            </c:strRef>
          </c:cat>
          <c:val>
            <c:numRef>
              <c:f>(diario!$AG$61:$AH$61,diario!$AI$61:$AJ$61,diario!$AL$61:$AN$61)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BF-E04A-BBC8-174D7C117DAB}"/>
            </c:ext>
          </c:extLst>
        </c:ser>
        <c:ser>
          <c:idx val="1"/>
          <c:order val="1"/>
          <c:tx>
            <c:v>70 &lt; %valor i&lt; 140</c:v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(diario!$AG$1:$AH$2,diario!$AI$1:$AJ$2,diario!$AL$1:$AN$2)</c:f>
              <c:strCache>
                <c:ptCount val="7"/>
                <c:pt idx="0">
                  <c:v>Pre col</c:v>
                </c:pt>
                <c:pt idx="1">
                  <c:v>Post col</c:v>
                </c:pt>
                <c:pt idx="2">
                  <c:v>Pre pran</c:v>
                </c:pt>
                <c:pt idx="3">
                  <c:v>Post pra</c:v>
                </c:pt>
                <c:pt idx="4">
                  <c:v>Pre cena</c:v>
                </c:pt>
                <c:pt idx="5">
                  <c:v>Post cena</c:v>
                </c:pt>
                <c:pt idx="6">
                  <c:v>Notte</c:v>
                </c:pt>
              </c:strCache>
            </c:strRef>
          </c:cat>
          <c:val>
            <c:numRef>
              <c:f>(diario!$AG$62:$AH$62,diario!$AI$62:$AJ$62,diario!$AL$62:$AN$62)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BF-E04A-BBC8-174D7C117DAB}"/>
            </c:ext>
          </c:extLst>
        </c:ser>
        <c:ser>
          <c:idx val="2"/>
          <c:order val="2"/>
          <c:tx>
            <c:v>140 &lt; % valori &lt; 180</c:v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(diario!$AG$1:$AH$2,diario!$AI$1:$AJ$2,diario!$AL$1:$AN$2)</c:f>
              <c:strCache>
                <c:ptCount val="7"/>
                <c:pt idx="0">
                  <c:v>Pre col</c:v>
                </c:pt>
                <c:pt idx="1">
                  <c:v>Post col</c:v>
                </c:pt>
                <c:pt idx="2">
                  <c:v>Pre pran</c:v>
                </c:pt>
                <c:pt idx="3">
                  <c:v>Post pra</c:v>
                </c:pt>
                <c:pt idx="4">
                  <c:v>Pre cena</c:v>
                </c:pt>
                <c:pt idx="5">
                  <c:v>Post cena</c:v>
                </c:pt>
                <c:pt idx="6">
                  <c:v>Notte</c:v>
                </c:pt>
              </c:strCache>
            </c:strRef>
          </c:cat>
          <c:val>
            <c:numRef>
              <c:f>(diario!$AG$63:$AH$63,diario!$AI$63:$AJ$63,diario!$AL$63:$AN$63)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2BF-E04A-BBC8-174D7C117DAB}"/>
            </c:ext>
          </c:extLst>
        </c:ser>
        <c:ser>
          <c:idx val="3"/>
          <c:order val="3"/>
          <c:tx>
            <c:v>% valori &gt; 180</c:v>
          </c:tx>
          <c:spPr>
            <a:pattFill prst="pct90">
              <a:fgClr>
                <a:srgbClr val="00008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(diario!$AG$1:$AH$2,diario!$AI$1:$AJ$2,diario!$AL$1:$AN$2)</c:f>
              <c:strCache>
                <c:ptCount val="7"/>
                <c:pt idx="0">
                  <c:v>Pre col</c:v>
                </c:pt>
                <c:pt idx="1">
                  <c:v>Post col</c:v>
                </c:pt>
                <c:pt idx="2">
                  <c:v>Pre pran</c:v>
                </c:pt>
                <c:pt idx="3">
                  <c:v>Post pra</c:v>
                </c:pt>
                <c:pt idx="4">
                  <c:v>Pre cena</c:v>
                </c:pt>
                <c:pt idx="5">
                  <c:v>Post cena</c:v>
                </c:pt>
                <c:pt idx="6">
                  <c:v>Notte</c:v>
                </c:pt>
              </c:strCache>
            </c:strRef>
          </c:cat>
          <c:val>
            <c:numRef>
              <c:f>(diario!$AG$64:$AH$64,diario!$AI$64:$AJ$64,diario!$AL$64:$AN$64)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2BF-E04A-BBC8-174D7C117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580096"/>
        <c:axId val="174581632"/>
      </c:barChart>
      <c:catAx>
        <c:axId val="174580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74581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581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74580096"/>
        <c:crosses val="autoZero"/>
        <c:crossBetween val="between"/>
        <c:majorUnit val="10"/>
        <c:minorUnit val="5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</c:dTable>
      <c:spPr>
        <a:solidFill>
          <a:srgbClr val="C0C0C0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4" r="0.750000000000004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Cho/Ins a Colaz</a:t>
            </a:r>
          </a:p>
        </c:rich>
      </c:tx>
      <c:layout>
        <c:manualLayout>
          <c:xMode val="edge"/>
          <c:yMode val="edge"/>
          <c:x val="0.40956393437833255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923155010674066E-2"/>
          <c:y val="0.12215926036385327"/>
          <c:w val="0.88357678052801358"/>
          <c:h val="0.7613646925002998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diario!$BZ$4:$BZ$34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diario!$CA$4:$CA$34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AA5-F945-B674-880A95BA5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110592"/>
        <c:axId val="176120960"/>
      </c:lineChart>
      <c:catAx>
        <c:axId val="176110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761209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76120960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76110592"/>
        <c:crosses val="autoZero"/>
        <c:crossBetween val="between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4" r="0.750000000000004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Glicemia</a:t>
            </a:r>
          </a:p>
        </c:rich>
      </c:tx>
      <c:layout>
        <c:manualLayout>
          <c:xMode val="edge"/>
          <c:yMode val="edge"/>
          <c:x val="0.46563613267202775"/>
          <c:y val="3.4108492029550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9359430604982188E-2"/>
          <c:y val="8.7859424920127799E-2"/>
          <c:w val="0.95106761565836295"/>
          <c:h val="0.86261980830671414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333399"/>
              </a:solidFill>
              <a:prstDash val="solid"/>
            </a:ln>
          </c:spPr>
          <c:marker>
            <c:symbol val="dash"/>
            <c:size val="2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numRef>
              <c:f>diario!$AS$3:$AS$250</c:f>
              <c:numCache>
                <c:formatCode>General</c:formatCode>
                <c:ptCount val="248"/>
                <c:pt idx="0">
                  <c:v>1</c:v>
                </c:pt>
                <c:pt idx="8">
                  <c:v>2</c:v>
                </c:pt>
                <c:pt idx="16">
                  <c:v>3</c:v>
                </c:pt>
                <c:pt idx="24">
                  <c:v>4</c:v>
                </c:pt>
                <c:pt idx="32">
                  <c:v>5</c:v>
                </c:pt>
                <c:pt idx="40">
                  <c:v>6</c:v>
                </c:pt>
                <c:pt idx="48">
                  <c:v>7</c:v>
                </c:pt>
                <c:pt idx="56">
                  <c:v>8</c:v>
                </c:pt>
                <c:pt idx="64">
                  <c:v>9</c:v>
                </c:pt>
                <c:pt idx="72">
                  <c:v>10</c:v>
                </c:pt>
                <c:pt idx="80">
                  <c:v>11</c:v>
                </c:pt>
                <c:pt idx="88">
                  <c:v>12</c:v>
                </c:pt>
                <c:pt idx="96">
                  <c:v>13</c:v>
                </c:pt>
                <c:pt idx="104">
                  <c:v>14</c:v>
                </c:pt>
                <c:pt idx="112">
                  <c:v>15</c:v>
                </c:pt>
                <c:pt idx="120">
                  <c:v>16</c:v>
                </c:pt>
                <c:pt idx="128">
                  <c:v>17</c:v>
                </c:pt>
                <c:pt idx="136">
                  <c:v>18</c:v>
                </c:pt>
                <c:pt idx="144">
                  <c:v>19</c:v>
                </c:pt>
                <c:pt idx="152">
                  <c:v>20</c:v>
                </c:pt>
                <c:pt idx="160">
                  <c:v>21</c:v>
                </c:pt>
                <c:pt idx="168">
                  <c:v>22</c:v>
                </c:pt>
                <c:pt idx="176">
                  <c:v>23</c:v>
                </c:pt>
                <c:pt idx="184">
                  <c:v>24</c:v>
                </c:pt>
                <c:pt idx="192">
                  <c:v>25</c:v>
                </c:pt>
                <c:pt idx="200">
                  <c:v>26</c:v>
                </c:pt>
                <c:pt idx="208">
                  <c:v>27</c:v>
                </c:pt>
                <c:pt idx="216">
                  <c:v>28</c:v>
                </c:pt>
                <c:pt idx="224">
                  <c:v>29</c:v>
                </c:pt>
                <c:pt idx="232">
                  <c:v>30</c:v>
                </c:pt>
                <c:pt idx="240">
                  <c:v>31</c:v>
                </c:pt>
              </c:numCache>
            </c:numRef>
          </c:cat>
          <c:val>
            <c:numRef>
              <c:f>diario!$AT$3:$AT$250</c:f>
              <c:numCache>
                <c:formatCode>0</c:formatCode>
                <c:ptCount val="2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6B4-2741-9340-901EE3C127AA}"/>
            </c:ext>
          </c:extLst>
        </c:ser>
        <c:ser>
          <c:idx val="1"/>
          <c:order val="1"/>
          <c:spPr>
            <a:ln w="12700">
              <a:solidFill>
                <a:srgbClr val="FF0000"/>
              </a:solidFill>
              <a:prstDash val="solid"/>
            </a:ln>
          </c:spPr>
          <c:marker>
            <c:symbol val="dash"/>
            <c:size val="2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diario!$AS$3:$AS$250</c:f>
              <c:numCache>
                <c:formatCode>General</c:formatCode>
                <c:ptCount val="248"/>
                <c:pt idx="0">
                  <c:v>1</c:v>
                </c:pt>
                <c:pt idx="8">
                  <c:v>2</c:v>
                </c:pt>
                <c:pt idx="16">
                  <c:v>3</c:v>
                </c:pt>
                <c:pt idx="24">
                  <c:v>4</c:v>
                </c:pt>
                <c:pt idx="32">
                  <c:v>5</c:v>
                </c:pt>
                <c:pt idx="40">
                  <c:v>6</c:v>
                </c:pt>
                <c:pt idx="48">
                  <c:v>7</c:v>
                </c:pt>
                <c:pt idx="56">
                  <c:v>8</c:v>
                </c:pt>
                <c:pt idx="64">
                  <c:v>9</c:v>
                </c:pt>
                <c:pt idx="72">
                  <c:v>10</c:v>
                </c:pt>
                <c:pt idx="80">
                  <c:v>11</c:v>
                </c:pt>
                <c:pt idx="88">
                  <c:v>12</c:v>
                </c:pt>
                <c:pt idx="96">
                  <c:v>13</c:v>
                </c:pt>
                <c:pt idx="104">
                  <c:v>14</c:v>
                </c:pt>
                <c:pt idx="112">
                  <c:v>15</c:v>
                </c:pt>
                <c:pt idx="120">
                  <c:v>16</c:v>
                </c:pt>
                <c:pt idx="128">
                  <c:v>17</c:v>
                </c:pt>
                <c:pt idx="136">
                  <c:v>18</c:v>
                </c:pt>
                <c:pt idx="144">
                  <c:v>19</c:v>
                </c:pt>
                <c:pt idx="152">
                  <c:v>20</c:v>
                </c:pt>
                <c:pt idx="160">
                  <c:v>21</c:v>
                </c:pt>
                <c:pt idx="168">
                  <c:v>22</c:v>
                </c:pt>
                <c:pt idx="176">
                  <c:v>23</c:v>
                </c:pt>
                <c:pt idx="184">
                  <c:v>24</c:v>
                </c:pt>
                <c:pt idx="192">
                  <c:v>25</c:v>
                </c:pt>
                <c:pt idx="200">
                  <c:v>26</c:v>
                </c:pt>
                <c:pt idx="208">
                  <c:v>27</c:v>
                </c:pt>
                <c:pt idx="216">
                  <c:v>28</c:v>
                </c:pt>
                <c:pt idx="224">
                  <c:v>29</c:v>
                </c:pt>
                <c:pt idx="232">
                  <c:v>30</c:v>
                </c:pt>
                <c:pt idx="240">
                  <c:v>31</c:v>
                </c:pt>
              </c:numCache>
            </c:numRef>
          </c:cat>
          <c:val>
            <c:numRef>
              <c:f>diario!$AU$3:$AU$250</c:f>
              <c:numCache>
                <c:formatCode>General</c:formatCode>
                <c:ptCount val="248"/>
                <c:pt idx="0">
                  <c:v>70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  <c:pt idx="4">
                  <c:v>70</c:v>
                </c:pt>
                <c:pt idx="5">
                  <c:v>70</c:v>
                </c:pt>
                <c:pt idx="6">
                  <c:v>70</c:v>
                </c:pt>
                <c:pt idx="7">
                  <c:v>70</c:v>
                </c:pt>
                <c:pt idx="8">
                  <c:v>70</c:v>
                </c:pt>
                <c:pt idx="9">
                  <c:v>70</c:v>
                </c:pt>
                <c:pt idx="10">
                  <c:v>70</c:v>
                </c:pt>
                <c:pt idx="11">
                  <c:v>70</c:v>
                </c:pt>
                <c:pt idx="12">
                  <c:v>70</c:v>
                </c:pt>
                <c:pt idx="13">
                  <c:v>70</c:v>
                </c:pt>
                <c:pt idx="14">
                  <c:v>70</c:v>
                </c:pt>
                <c:pt idx="15">
                  <c:v>70</c:v>
                </c:pt>
                <c:pt idx="16">
                  <c:v>70</c:v>
                </c:pt>
                <c:pt idx="17">
                  <c:v>70</c:v>
                </c:pt>
                <c:pt idx="18">
                  <c:v>70</c:v>
                </c:pt>
                <c:pt idx="19">
                  <c:v>70</c:v>
                </c:pt>
                <c:pt idx="20">
                  <c:v>70</c:v>
                </c:pt>
                <c:pt idx="21">
                  <c:v>70</c:v>
                </c:pt>
                <c:pt idx="22">
                  <c:v>70</c:v>
                </c:pt>
                <c:pt idx="23">
                  <c:v>70</c:v>
                </c:pt>
                <c:pt idx="24">
                  <c:v>70</c:v>
                </c:pt>
                <c:pt idx="25">
                  <c:v>70</c:v>
                </c:pt>
                <c:pt idx="26">
                  <c:v>70</c:v>
                </c:pt>
                <c:pt idx="27">
                  <c:v>70</c:v>
                </c:pt>
                <c:pt idx="28">
                  <c:v>70</c:v>
                </c:pt>
                <c:pt idx="29">
                  <c:v>70</c:v>
                </c:pt>
                <c:pt idx="30">
                  <c:v>70</c:v>
                </c:pt>
                <c:pt idx="31">
                  <c:v>70</c:v>
                </c:pt>
                <c:pt idx="32">
                  <c:v>70</c:v>
                </c:pt>
                <c:pt idx="33">
                  <c:v>70</c:v>
                </c:pt>
                <c:pt idx="34">
                  <c:v>70</c:v>
                </c:pt>
                <c:pt idx="35">
                  <c:v>70</c:v>
                </c:pt>
                <c:pt idx="36">
                  <c:v>70</c:v>
                </c:pt>
                <c:pt idx="37">
                  <c:v>70</c:v>
                </c:pt>
                <c:pt idx="38">
                  <c:v>70</c:v>
                </c:pt>
                <c:pt idx="39">
                  <c:v>70</c:v>
                </c:pt>
                <c:pt idx="40">
                  <c:v>70</c:v>
                </c:pt>
                <c:pt idx="41">
                  <c:v>70</c:v>
                </c:pt>
                <c:pt idx="42">
                  <c:v>70</c:v>
                </c:pt>
                <c:pt idx="43">
                  <c:v>70</c:v>
                </c:pt>
                <c:pt idx="44">
                  <c:v>70</c:v>
                </c:pt>
                <c:pt idx="45">
                  <c:v>70</c:v>
                </c:pt>
                <c:pt idx="46">
                  <c:v>70</c:v>
                </c:pt>
                <c:pt idx="47">
                  <c:v>70</c:v>
                </c:pt>
                <c:pt idx="48">
                  <c:v>70</c:v>
                </c:pt>
                <c:pt idx="49">
                  <c:v>70</c:v>
                </c:pt>
                <c:pt idx="50">
                  <c:v>70</c:v>
                </c:pt>
                <c:pt idx="51">
                  <c:v>70</c:v>
                </c:pt>
                <c:pt idx="52">
                  <c:v>70</c:v>
                </c:pt>
                <c:pt idx="53">
                  <c:v>70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70</c:v>
                </c:pt>
                <c:pt idx="58">
                  <c:v>70</c:v>
                </c:pt>
                <c:pt idx="59">
                  <c:v>70</c:v>
                </c:pt>
                <c:pt idx="60">
                  <c:v>70</c:v>
                </c:pt>
                <c:pt idx="61">
                  <c:v>70</c:v>
                </c:pt>
                <c:pt idx="62">
                  <c:v>70</c:v>
                </c:pt>
                <c:pt idx="63">
                  <c:v>70</c:v>
                </c:pt>
                <c:pt idx="64">
                  <c:v>70</c:v>
                </c:pt>
                <c:pt idx="65">
                  <c:v>70</c:v>
                </c:pt>
                <c:pt idx="66">
                  <c:v>70</c:v>
                </c:pt>
                <c:pt idx="67">
                  <c:v>70</c:v>
                </c:pt>
                <c:pt idx="68">
                  <c:v>70</c:v>
                </c:pt>
                <c:pt idx="69">
                  <c:v>70</c:v>
                </c:pt>
                <c:pt idx="70">
                  <c:v>70</c:v>
                </c:pt>
                <c:pt idx="71">
                  <c:v>70</c:v>
                </c:pt>
                <c:pt idx="72">
                  <c:v>70</c:v>
                </c:pt>
                <c:pt idx="73">
                  <c:v>70</c:v>
                </c:pt>
                <c:pt idx="74">
                  <c:v>70</c:v>
                </c:pt>
                <c:pt idx="75">
                  <c:v>70</c:v>
                </c:pt>
                <c:pt idx="76">
                  <c:v>70</c:v>
                </c:pt>
                <c:pt idx="77">
                  <c:v>70</c:v>
                </c:pt>
                <c:pt idx="78">
                  <c:v>70</c:v>
                </c:pt>
                <c:pt idx="79">
                  <c:v>70</c:v>
                </c:pt>
                <c:pt idx="80">
                  <c:v>70</c:v>
                </c:pt>
                <c:pt idx="81">
                  <c:v>70</c:v>
                </c:pt>
                <c:pt idx="82">
                  <c:v>70</c:v>
                </c:pt>
                <c:pt idx="83">
                  <c:v>70</c:v>
                </c:pt>
                <c:pt idx="84">
                  <c:v>70</c:v>
                </c:pt>
                <c:pt idx="85">
                  <c:v>70</c:v>
                </c:pt>
                <c:pt idx="86">
                  <c:v>70</c:v>
                </c:pt>
                <c:pt idx="87">
                  <c:v>70</c:v>
                </c:pt>
                <c:pt idx="88">
                  <c:v>70</c:v>
                </c:pt>
                <c:pt idx="89">
                  <c:v>70</c:v>
                </c:pt>
                <c:pt idx="90">
                  <c:v>70</c:v>
                </c:pt>
                <c:pt idx="91">
                  <c:v>70</c:v>
                </c:pt>
                <c:pt idx="92">
                  <c:v>70</c:v>
                </c:pt>
                <c:pt idx="93">
                  <c:v>70</c:v>
                </c:pt>
                <c:pt idx="94">
                  <c:v>70</c:v>
                </c:pt>
                <c:pt idx="95">
                  <c:v>70</c:v>
                </c:pt>
                <c:pt idx="96">
                  <c:v>70</c:v>
                </c:pt>
                <c:pt idx="97">
                  <c:v>70</c:v>
                </c:pt>
                <c:pt idx="98">
                  <c:v>70</c:v>
                </c:pt>
                <c:pt idx="99">
                  <c:v>70</c:v>
                </c:pt>
                <c:pt idx="100">
                  <c:v>70</c:v>
                </c:pt>
                <c:pt idx="101">
                  <c:v>70</c:v>
                </c:pt>
                <c:pt idx="102">
                  <c:v>70</c:v>
                </c:pt>
                <c:pt idx="103">
                  <c:v>70</c:v>
                </c:pt>
                <c:pt idx="104">
                  <c:v>70</c:v>
                </c:pt>
                <c:pt idx="105">
                  <c:v>70</c:v>
                </c:pt>
                <c:pt idx="106">
                  <c:v>70</c:v>
                </c:pt>
                <c:pt idx="107">
                  <c:v>70</c:v>
                </c:pt>
                <c:pt idx="108">
                  <c:v>70</c:v>
                </c:pt>
                <c:pt idx="109">
                  <c:v>70</c:v>
                </c:pt>
                <c:pt idx="110">
                  <c:v>70</c:v>
                </c:pt>
                <c:pt idx="111">
                  <c:v>70</c:v>
                </c:pt>
                <c:pt idx="112">
                  <c:v>70</c:v>
                </c:pt>
                <c:pt idx="113">
                  <c:v>70</c:v>
                </c:pt>
                <c:pt idx="114">
                  <c:v>70</c:v>
                </c:pt>
                <c:pt idx="115">
                  <c:v>70</c:v>
                </c:pt>
                <c:pt idx="116">
                  <c:v>70</c:v>
                </c:pt>
                <c:pt idx="117">
                  <c:v>70</c:v>
                </c:pt>
                <c:pt idx="118">
                  <c:v>70</c:v>
                </c:pt>
                <c:pt idx="119">
                  <c:v>70</c:v>
                </c:pt>
                <c:pt idx="120">
                  <c:v>70</c:v>
                </c:pt>
                <c:pt idx="121">
                  <c:v>70</c:v>
                </c:pt>
                <c:pt idx="122">
                  <c:v>70</c:v>
                </c:pt>
                <c:pt idx="123">
                  <c:v>70</c:v>
                </c:pt>
                <c:pt idx="124">
                  <c:v>70</c:v>
                </c:pt>
                <c:pt idx="125">
                  <c:v>70</c:v>
                </c:pt>
                <c:pt idx="126">
                  <c:v>70</c:v>
                </c:pt>
                <c:pt idx="127">
                  <c:v>70</c:v>
                </c:pt>
                <c:pt idx="128">
                  <c:v>70</c:v>
                </c:pt>
                <c:pt idx="129">
                  <c:v>70</c:v>
                </c:pt>
                <c:pt idx="130">
                  <c:v>70</c:v>
                </c:pt>
                <c:pt idx="131">
                  <c:v>70</c:v>
                </c:pt>
                <c:pt idx="132">
                  <c:v>70</c:v>
                </c:pt>
                <c:pt idx="133">
                  <c:v>70</c:v>
                </c:pt>
                <c:pt idx="134">
                  <c:v>70</c:v>
                </c:pt>
                <c:pt idx="135">
                  <c:v>70</c:v>
                </c:pt>
                <c:pt idx="136">
                  <c:v>70</c:v>
                </c:pt>
                <c:pt idx="137">
                  <c:v>70</c:v>
                </c:pt>
                <c:pt idx="138">
                  <c:v>70</c:v>
                </c:pt>
                <c:pt idx="139">
                  <c:v>70</c:v>
                </c:pt>
                <c:pt idx="140">
                  <c:v>70</c:v>
                </c:pt>
                <c:pt idx="141">
                  <c:v>70</c:v>
                </c:pt>
                <c:pt idx="142">
                  <c:v>70</c:v>
                </c:pt>
                <c:pt idx="143">
                  <c:v>70</c:v>
                </c:pt>
                <c:pt idx="144">
                  <c:v>70</c:v>
                </c:pt>
                <c:pt idx="145">
                  <c:v>70</c:v>
                </c:pt>
                <c:pt idx="146">
                  <c:v>70</c:v>
                </c:pt>
                <c:pt idx="147">
                  <c:v>70</c:v>
                </c:pt>
                <c:pt idx="148">
                  <c:v>70</c:v>
                </c:pt>
                <c:pt idx="149">
                  <c:v>70</c:v>
                </c:pt>
                <c:pt idx="150">
                  <c:v>70</c:v>
                </c:pt>
                <c:pt idx="151">
                  <c:v>70</c:v>
                </c:pt>
                <c:pt idx="152">
                  <c:v>70</c:v>
                </c:pt>
                <c:pt idx="153">
                  <c:v>70</c:v>
                </c:pt>
                <c:pt idx="154">
                  <c:v>70</c:v>
                </c:pt>
                <c:pt idx="155">
                  <c:v>70</c:v>
                </c:pt>
                <c:pt idx="156">
                  <c:v>70</c:v>
                </c:pt>
                <c:pt idx="157">
                  <c:v>70</c:v>
                </c:pt>
                <c:pt idx="158">
                  <c:v>70</c:v>
                </c:pt>
                <c:pt idx="159">
                  <c:v>70</c:v>
                </c:pt>
                <c:pt idx="160">
                  <c:v>70</c:v>
                </c:pt>
                <c:pt idx="161">
                  <c:v>70</c:v>
                </c:pt>
                <c:pt idx="162">
                  <c:v>70</c:v>
                </c:pt>
                <c:pt idx="163">
                  <c:v>70</c:v>
                </c:pt>
                <c:pt idx="164">
                  <c:v>70</c:v>
                </c:pt>
                <c:pt idx="165">
                  <c:v>70</c:v>
                </c:pt>
                <c:pt idx="166">
                  <c:v>70</c:v>
                </c:pt>
                <c:pt idx="167">
                  <c:v>70</c:v>
                </c:pt>
                <c:pt idx="168">
                  <c:v>70</c:v>
                </c:pt>
                <c:pt idx="169">
                  <c:v>70</c:v>
                </c:pt>
                <c:pt idx="170">
                  <c:v>70</c:v>
                </c:pt>
                <c:pt idx="171">
                  <c:v>70</c:v>
                </c:pt>
                <c:pt idx="172">
                  <c:v>70</c:v>
                </c:pt>
                <c:pt idx="173">
                  <c:v>70</c:v>
                </c:pt>
                <c:pt idx="174">
                  <c:v>70</c:v>
                </c:pt>
                <c:pt idx="175">
                  <c:v>70</c:v>
                </c:pt>
                <c:pt idx="176">
                  <c:v>70</c:v>
                </c:pt>
                <c:pt idx="177">
                  <c:v>70</c:v>
                </c:pt>
                <c:pt idx="178">
                  <c:v>70</c:v>
                </c:pt>
                <c:pt idx="179">
                  <c:v>70</c:v>
                </c:pt>
                <c:pt idx="180">
                  <c:v>70</c:v>
                </c:pt>
                <c:pt idx="181">
                  <c:v>70</c:v>
                </c:pt>
                <c:pt idx="182">
                  <c:v>70</c:v>
                </c:pt>
                <c:pt idx="183">
                  <c:v>70</c:v>
                </c:pt>
                <c:pt idx="184">
                  <c:v>70</c:v>
                </c:pt>
                <c:pt idx="185">
                  <c:v>70</c:v>
                </c:pt>
                <c:pt idx="186">
                  <c:v>70</c:v>
                </c:pt>
                <c:pt idx="187">
                  <c:v>70</c:v>
                </c:pt>
                <c:pt idx="188">
                  <c:v>70</c:v>
                </c:pt>
                <c:pt idx="189">
                  <c:v>70</c:v>
                </c:pt>
                <c:pt idx="190">
                  <c:v>70</c:v>
                </c:pt>
                <c:pt idx="191">
                  <c:v>70</c:v>
                </c:pt>
                <c:pt idx="192">
                  <c:v>70</c:v>
                </c:pt>
                <c:pt idx="193">
                  <c:v>70</c:v>
                </c:pt>
                <c:pt idx="194">
                  <c:v>70</c:v>
                </c:pt>
                <c:pt idx="195">
                  <c:v>70</c:v>
                </c:pt>
                <c:pt idx="196">
                  <c:v>70</c:v>
                </c:pt>
                <c:pt idx="197">
                  <c:v>70</c:v>
                </c:pt>
                <c:pt idx="198">
                  <c:v>70</c:v>
                </c:pt>
                <c:pt idx="199">
                  <c:v>70</c:v>
                </c:pt>
                <c:pt idx="200">
                  <c:v>70</c:v>
                </c:pt>
                <c:pt idx="201">
                  <c:v>70</c:v>
                </c:pt>
                <c:pt idx="202">
                  <c:v>70</c:v>
                </c:pt>
                <c:pt idx="203">
                  <c:v>70</c:v>
                </c:pt>
                <c:pt idx="204">
                  <c:v>70</c:v>
                </c:pt>
                <c:pt idx="205">
                  <c:v>70</c:v>
                </c:pt>
                <c:pt idx="206">
                  <c:v>70</c:v>
                </c:pt>
                <c:pt idx="207">
                  <c:v>70</c:v>
                </c:pt>
                <c:pt idx="208">
                  <c:v>70</c:v>
                </c:pt>
                <c:pt idx="209">
                  <c:v>70</c:v>
                </c:pt>
                <c:pt idx="210">
                  <c:v>70</c:v>
                </c:pt>
                <c:pt idx="211">
                  <c:v>70</c:v>
                </c:pt>
                <c:pt idx="212">
                  <c:v>70</c:v>
                </c:pt>
                <c:pt idx="213">
                  <c:v>70</c:v>
                </c:pt>
                <c:pt idx="214">
                  <c:v>70</c:v>
                </c:pt>
                <c:pt idx="215">
                  <c:v>70</c:v>
                </c:pt>
                <c:pt idx="216">
                  <c:v>70</c:v>
                </c:pt>
                <c:pt idx="217">
                  <c:v>70</c:v>
                </c:pt>
                <c:pt idx="218">
                  <c:v>70</c:v>
                </c:pt>
                <c:pt idx="219">
                  <c:v>70</c:v>
                </c:pt>
                <c:pt idx="220">
                  <c:v>70</c:v>
                </c:pt>
                <c:pt idx="221">
                  <c:v>70</c:v>
                </c:pt>
                <c:pt idx="222">
                  <c:v>70</c:v>
                </c:pt>
                <c:pt idx="223">
                  <c:v>70</c:v>
                </c:pt>
                <c:pt idx="224">
                  <c:v>70</c:v>
                </c:pt>
                <c:pt idx="225">
                  <c:v>70</c:v>
                </c:pt>
                <c:pt idx="226">
                  <c:v>70</c:v>
                </c:pt>
                <c:pt idx="227">
                  <c:v>70</c:v>
                </c:pt>
                <c:pt idx="228">
                  <c:v>70</c:v>
                </c:pt>
                <c:pt idx="229">
                  <c:v>70</c:v>
                </c:pt>
                <c:pt idx="230">
                  <c:v>70</c:v>
                </c:pt>
                <c:pt idx="231">
                  <c:v>70</c:v>
                </c:pt>
                <c:pt idx="232">
                  <c:v>70</c:v>
                </c:pt>
                <c:pt idx="233">
                  <c:v>70</c:v>
                </c:pt>
                <c:pt idx="234">
                  <c:v>70</c:v>
                </c:pt>
                <c:pt idx="235">
                  <c:v>70</c:v>
                </c:pt>
                <c:pt idx="236">
                  <c:v>70</c:v>
                </c:pt>
                <c:pt idx="237">
                  <c:v>70</c:v>
                </c:pt>
                <c:pt idx="238">
                  <c:v>70</c:v>
                </c:pt>
                <c:pt idx="239">
                  <c:v>70</c:v>
                </c:pt>
                <c:pt idx="240">
                  <c:v>70</c:v>
                </c:pt>
                <c:pt idx="241">
                  <c:v>70</c:v>
                </c:pt>
                <c:pt idx="242">
                  <c:v>70</c:v>
                </c:pt>
                <c:pt idx="243">
                  <c:v>70</c:v>
                </c:pt>
                <c:pt idx="244">
                  <c:v>70</c:v>
                </c:pt>
                <c:pt idx="245">
                  <c:v>70</c:v>
                </c:pt>
                <c:pt idx="246">
                  <c:v>70</c:v>
                </c:pt>
                <c:pt idx="247">
                  <c:v>70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6B4-2741-9340-901EE3C127AA}"/>
            </c:ext>
          </c:extLst>
        </c:ser>
        <c:ser>
          <c:idx val="2"/>
          <c:order val="2"/>
          <c:spPr>
            <a:ln w="12700">
              <a:solidFill>
                <a:srgbClr val="008000"/>
              </a:solidFill>
              <a:prstDash val="solid"/>
            </a:ln>
          </c:spPr>
          <c:marker>
            <c:symbol val="dash"/>
            <c:size val="2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diario!$AS$3:$AS$250</c:f>
              <c:numCache>
                <c:formatCode>General</c:formatCode>
                <c:ptCount val="248"/>
                <c:pt idx="0">
                  <c:v>1</c:v>
                </c:pt>
                <c:pt idx="8">
                  <c:v>2</c:v>
                </c:pt>
                <c:pt idx="16">
                  <c:v>3</c:v>
                </c:pt>
                <c:pt idx="24">
                  <c:v>4</c:v>
                </c:pt>
                <c:pt idx="32">
                  <c:v>5</c:v>
                </c:pt>
                <c:pt idx="40">
                  <c:v>6</c:v>
                </c:pt>
                <c:pt idx="48">
                  <c:v>7</c:v>
                </c:pt>
                <c:pt idx="56">
                  <c:v>8</c:v>
                </c:pt>
                <c:pt idx="64">
                  <c:v>9</c:v>
                </c:pt>
                <c:pt idx="72">
                  <c:v>10</c:v>
                </c:pt>
                <c:pt idx="80">
                  <c:v>11</c:v>
                </c:pt>
                <c:pt idx="88">
                  <c:v>12</c:v>
                </c:pt>
                <c:pt idx="96">
                  <c:v>13</c:v>
                </c:pt>
                <c:pt idx="104">
                  <c:v>14</c:v>
                </c:pt>
                <c:pt idx="112">
                  <c:v>15</c:v>
                </c:pt>
                <c:pt idx="120">
                  <c:v>16</c:v>
                </c:pt>
                <c:pt idx="128">
                  <c:v>17</c:v>
                </c:pt>
                <c:pt idx="136">
                  <c:v>18</c:v>
                </c:pt>
                <c:pt idx="144">
                  <c:v>19</c:v>
                </c:pt>
                <c:pt idx="152">
                  <c:v>20</c:v>
                </c:pt>
                <c:pt idx="160">
                  <c:v>21</c:v>
                </c:pt>
                <c:pt idx="168">
                  <c:v>22</c:v>
                </c:pt>
                <c:pt idx="176">
                  <c:v>23</c:v>
                </c:pt>
                <c:pt idx="184">
                  <c:v>24</c:v>
                </c:pt>
                <c:pt idx="192">
                  <c:v>25</c:v>
                </c:pt>
                <c:pt idx="200">
                  <c:v>26</c:v>
                </c:pt>
                <c:pt idx="208">
                  <c:v>27</c:v>
                </c:pt>
                <c:pt idx="216">
                  <c:v>28</c:v>
                </c:pt>
                <c:pt idx="224">
                  <c:v>29</c:v>
                </c:pt>
                <c:pt idx="232">
                  <c:v>30</c:v>
                </c:pt>
                <c:pt idx="240">
                  <c:v>31</c:v>
                </c:pt>
              </c:numCache>
            </c:numRef>
          </c:cat>
          <c:val>
            <c:numRef>
              <c:f>diario!$AV$3:$AV$250</c:f>
              <c:numCache>
                <c:formatCode>General</c:formatCode>
                <c:ptCount val="248"/>
                <c:pt idx="0">
                  <c:v>180</c:v>
                </c:pt>
                <c:pt idx="1">
                  <c:v>180</c:v>
                </c:pt>
                <c:pt idx="2">
                  <c:v>180</c:v>
                </c:pt>
                <c:pt idx="3">
                  <c:v>180</c:v>
                </c:pt>
                <c:pt idx="4">
                  <c:v>180</c:v>
                </c:pt>
                <c:pt idx="5">
                  <c:v>180</c:v>
                </c:pt>
                <c:pt idx="6">
                  <c:v>180</c:v>
                </c:pt>
                <c:pt idx="7">
                  <c:v>180</c:v>
                </c:pt>
                <c:pt idx="8">
                  <c:v>180</c:v>
                </c:pt>
                <c:pt idx="9">
                  <c:v>180</c:v>
                </c:pt>
                <c:pt idx="10">
                  <c:v>180</c:v>
                </c:pt>
                <c:pt idx="11">
                  <c:v>180</c:v>
                </c:pt>
                <c:pt idx="12">
                  <c:v>180</c:v>
                </c:pt>
                <c:pt idx="13">
                  <c:v>180</c:v>
                </c:pt>
                <c:pt idx="14">
                  <c:v>180</c:v>
                </c:pt>
                <c:pt idx="15">
                  <c:v>180</c:v>
                </c:pt>
                <c:pt idx="16">
                  <c:v>180</c:v>
                </c:pt>
                <c:pt idx="17">
                  <c:v>180</c:v>
                </c:pt>
                <c:pt idx="18">
                  <c:v>180</c:v>
                </c:pt>
                <c:pt idx="19">
                  <c:v>180</c:v>
                </c:pt>
                <c:pt idx="20">
                  <c:v>180</c:v>
                </c:pt>
                <c:pt idx="21">
                  <c:v>180</c:v>
                </c:pt>
                <c:pt idx="22">
                  <c:v>180</c:v>
                </c:pt>
                <c:pt idx="23">
                  <c:v>180</c:v>
                </c:pt>
                <c:pt idx="24">
                  <c:v>180</c:v>
                </c:pt>
                <c:pt idx="25">
                  <c:v>180</c:v>
                </c:pt>
                <c:pt idx="26">
                  <c:v>180</c:v>
                </c:pt>
                <c:pt idx="27">
                  <c:v>180</c:v>
                </c:pt>
                <c:pt idx="28">
                  <c:v>180</c:v>
                </c:pt>
                <c:pt idx="29">
                  <c:v>180</c:v>
                </c:pt>
                <c:pt idx="30">
                  <c:v>180</c:v>
                </c:pt>
                <c:pt idx="31">
                  <c:v>180</c:v>
                </c:pt>
                <c:pt idx="32">
                  <c:v>180</c:v>
                </c:pt>
                <c:pt idx="33">
                  <c:v>180</c:v>
                </c:pt>
                <c:pt idx="34">
                  <c:v>180</c:v>
                </c:pt>
                <c:pt idx="35">
                  <c:v>180</c:v>
                </c:pt>
                <c:pt idx="36">
                  <c:v>180</c:v>
                </c:pt>
                <c:pt idx="37">
                  <c:v>180</c:v>
                </c:pt>
                <c:pt idx="38">
                  <c:v>180</c:v>
                </c:pt>
                <c:pt idx="39">
                  <c:v>180</c:v>
                </c:pt>
                <c:pt idx="40">
                  <c:v>180</c:v>
                </c:pt>
                <c:pt idx="41">
                  <c:v>180</c:v>
                </c:pt>
                <c:pt idx="42">
                  <c:v>180</c:v>
                </c:pt>
                <c:pt idx="43">
                  <c:v>180</c:v>
                </c:pt>
                <c:pt idx="44">
                  <c:v>180</c:v>
                </c:pt>
                <c:pt idx="45">
                  <c:v>180</c:v>
                </c:pt>
                <c:pt idx="46">
                  <c:v>180</c:v>
                </c:pt>
                <c:pt idx="47">
                  <c:v>180</c:v>
                </c:pt>
                <c:pt idx="48">
                  <c:v>180</c:v>
                </c:pt>
                <c:pt idx="49">
                  <c:v>180</c:v>
                </c:pt>
                <c:pt idx="50">
                  <c:v>180</c:v>
                </c:pt>
                <c:pt idx="51">
                  <c:v>180</c:v>
                </c:pt>
                <c:pt idx="52">
                  <c:v>180</c:v>
                </c:pt>
                <c:pt idx="53">
                  <c:v>180</c:v>
                </c:pt>
                <c:pt idx="54">
                  <c:v>180</c:v>
                </c:pt>
                <c:pt idx="55">
                  <c:v>180</c:v>
                </c:pt>
                <c:pt idx="56">
                  <c:v>180</c:v>
                </c:pt>
                <c:pt idx="57">
                  <c:v>180</c:v>
                </c:pt>
                <c:pt idx="58">
                  <c:v>180</c:v>
                </c:pt>
                <c:pt idx="59">
                  <c:v>180</c:v>
                </c:pt>
                <c:pt idx="60">
                  <c:v>180</c:v>
                </c:pt>
                <c:pt idx="61">
                  <c:v>180</c:v>
                </c:pt>
                <c:pt idx="62">
                  <c:v>180</c:v>
                </c:pt>
                <c:pt idx="63">
                  <c:v>180</c:v>
                </c:pt>
                <c:pt idx="64">
                  <c:v>180</c:v>
                </c:pt>
                <c:pt idx="65">
                  <c:v>180</c:v>
                </c:pt>
                <c:pt idx="66">
                  <c:v>180</c:v>
                </c:pt>
                <c:pt idx="67">
                  <c:v>180</c:v>
                </c:pt>
                <c:pt idx="68">
                  <c:v>180</c:v>
                </c:pt>
                <c:pt idx="69">
                  <c:v>180</c:v>
                </c:pt>
                <c:pt idx="70">
                  <c:v>180</c:v>
                </c:pt>
                <c:pt idx="71">
                  <c:v>180</c:v>
                </c:pt>
                <c:pt idx="72">
                  <c:v>180</c:v>
                </c:pt>
                <c:pt idx="73">
                  <c:v>180</c:v>
                </c:pt>
                <c:pt idx="74">
                  <c:v>180</c:v>
                </c:pt>
                <c:pt idx="75">
                  <c:v>180</c:v>
                </c:pt>
                <c:pt idx="76">
                  <c:v>180</c:v>
                </c:pt>
                <c:pt idx="77">
                  <c:v>180</c:v>
                </c:pt>
                <c:pt idx="78">
                  <c:v>180</c:v>
                </c:pt>
                <c:pt idx="79">
                  <c:v>180</c:v>
                </c:pt>
                <c:pt idx="80">
                  <c:v>180</c:v>
                </c:pt>
                <c:pt idx="81">
                  <c:v>180</c:v>
                </c:pt>
                <c:pt idx="82">
                  <c:v>180</c:v>
                </c:pt>
                <c:pt idx="83">
                  <c:v>180</c:v>
                </c:pt>
                <c:pt idx="84">
                  <c:v>180</c:v>
                </c:pt>
                <c:pt idx="85">
                  <c:v>180</c:v>
                </c:pt>
                <c:pt idx="86">
                  <c:v>180</c:v>
                </c:pt>
                <c:pt idx="87">
                  <c:v>180</c:v>
                </c:pt>
                <c:pt idx="88">
                  <c:v>180</c:v>
                </c:pt>
                <c:pt idx="89">
                  <c:v>180</c:v>
                </c:pt>
                <c:pt idx="90">
                  <c:v>180</c:v>
                </c:pt>
                <c:pt idx="91">
                  <c:v>180</c:v>
                </c:pt>
                <c:pt idx="92">
                  <c:v>180</c:v>
                </c:pt>
                <c:pt idx="93">
                  <c:v>180</c:v>
                </c:pt>
                <c:pt idx="94">
                  <c:v>180</c:v>
                </c:pt>
                <c:pt idx="95">
                  <c:v>180</c:v>
                </c:pt>
                <c:pt idx="96">
                  <c:v>180</c:v>
                </c:pt>
                <c:pt idx="97">
                  <c:v>180</c:v>
                </c:pt>
                <c:pt idx="98">
                  <c:v>180</c:v>
                </c:pt>
                <c:pt idx="99">
                  <c:v>180</c:v>
                </c:pt>
                <c:pt idx="100">
                  <c:v>180</c:v>
                </c:pt>
                <c:pt idx="101">
                  <c:v>180</c:v>
                </c:pt>
                <c:pt idx="102">
                  <c:v>180</c:v>
                </c:pt>
                <c:pt idx="103">
                  <c:v>180</c:v>
                </c:pt>
                <c:pt idx="104">
                  <c:v>180</c:v>
                </c:pt>
                <c:pt idx="105">
                  <c:v>180</c:v>
                </c:pt>
                <c:pt idx="106">
                  <c:v>180</c:v>
                </c:pt>
                <c:pt idx="107">
                  <c:v>180</c:v>
                </c:pt>
                <c:pt idx="108">
                  <c:v>180</c:v>
                </c:pt>
                <c:pt idx="109">
                  <c:v>180</c:v>
                </c:pt>
                <c:pt idx="110">
                  <c:v>180</c:v>
                </c:pt>
                <c:pt idx="111">
                  <c:v>180</c:v>
                </c:pt>
                <c:pt idx="112">
                  <c:v>180</c:v>
                </c:pt>
                <c:pt idx="113">
                  <c:v>180</c:v>
                </c:pt>
                <c:pt idx="114">
                  <c:v>180</c:v>
                </c:pt>
                <c:pt idx="115">
                  <c:v>180</c:v>
                </c:pt>
                <c:pt idx="116">
                  <c:v>180</c:v>
                </c:pt>
                <c:pt idx="117">
                  <c:v>180</c:v>
                </c:pt>
                <c:pt idx="118">
                  <c:v>180</c:v>
                </c:pt>
                <c:pt idx="119">
                  <c:v>180</c:v>
                </c:pt>
                <c:pt idx="120">
                  <c:v>180</c:v>
                </c:pt>
                <c:pt idx="121">
                  <c:v>180</c:v>
                </c:pt>
                <c:pt idx="122">
                  <c:v>180</c:v>
                </c:pt>
                <c:pt idx="123">
                  <c:v>180</c:v>
                </c:pt>
                <c:pt idx="124">
                  <c:v>180</c:v>
                </c:pt>
                <c:pt idx="125">
                  <c:v>180</c:v>
                </c:pt>
                <c:pt idx="126">
                  <c:v>180</c:v>
                </c:pt>
                <c:pt idx="127">
                  <c:v>180</c:v>
                </c:pt>
                <c:pt idx="128">
                  <c:v>180</c:v>
                </c:pt>
                <c:pt idx="129">
                  <c:v>180</c:v>
                </c:pt>
                <c:pt idx="130">
                  <c:v>180</c:v>
                </c:pt>
                <c:pt idx="131">
                  <c:v>180</c:v>
                </c:pt>
                <c:pt idx="132">
                  <c:v>180</c:v>
                </c:pt>
                <c:pt idx="133">
                  <c:v>180</c:v>
                </c:pt>
                <c:pt idx="134">
                  <c:v>180</c:v>
                </c:pt>
                <c:pt idx="135">
                  <c:v>180</c:v>
                </c:pt>
                <c:pt idx="136">
                  <c:v>180</c:v>
                </c:pt>
                <c:pt idx="137">
                  <c:v>180</c:v>
                </c:pt>
                <c:pt idx="138">
                  <c:v>180</c:v>
                </c:pt>
                <c:pt idx="139">
                  <c:v>180</c:v>
                </c:pt>
                <c:pt idx="140">
                  <c:v>180</c:v>
                </c:pt>
                <c:pt idx="141">
                  <c:v>180</c:v>
                </c:pt>
                <c:pt idx="142">
                  <c:v>180</c:v>
                </c:pt>
                <c:pt idx="143">
                  <c:v>180</c:v>
                </c:pt>
                <c:pt idx="144">
                  <c:v>180</c:v>
                </c:pt>
                <c:pt idx="145">
                  <c:v>180</c:v>
                </c:pt>
                <c:pt idx="146">
                  <c:v>180</c:v>
                </c:pt>
                <c:pt idx="147">
                  <c:v>180</c:v>
                </c:pt>
                <c:pt idx="148">
                  <c:v>180</c:v>
                </c:pt>
                <c:pt idx="149">
                  <c:v>180</c:v>
                </c:pt>
                <c:pt idx="150">
                  <c:v>180</c:v>
                </c:pt>
                <c:pt idx="151">
                  <c:v>180</c:v>
                </c:pt>
                <c:pt idx="152">
                  <c:v>180</c:v>
                </c:pt>
                <c:pt idx="153">
                  <c:v>180</c:v>
                </c:pt>
                <c:pt idx="154">
                  <c:v>180</c:v>
                </c:pt>
                <c:pt idx="155">
                  <c:v>180</c:v>
                </c:pt>
                <c:pt idx="156">
                  <c:v>180</c:v>
                </c:pt>
                <c:pt idx="157">
                  <c:v>180</c:v>
                </c:pt>
                <c:pt idx="158">
                  <c:v>180</c:v>
                </c:pt>
                <c:pt idx="159">
                  <c:v>180</c:v>
                </c:pt>
                <c:pt idx="160">
                  <c:v>180</c:v>
                </c:pt>
                <c:pt idx="161">
                  <c:v>180</c:v>
                </c:pt>
                <c:pt idx="162">
                  <c:v>180</c:v>
                </c:pt>
                <c:pt idx="163">
                  <c:v>180</c:v>
                </c:pt>
                <c:pt idx="164">
                  <c:v>180</c:v>
                </c:pt>
                <c:pt idx="165">
                  <c:v>180</c:v>
                </c:pt>
                <c:pt idx="166">
                  <c:v>180</c:v>
                </c:pt>
                <c:pt idx="167">
                  <c:v>180</c:v>
                </c:pt>
                <c:pt idx="168">
                  <c:v>180</c:v>
                </c:pt>
                <c:pt idx="169">
                  <c:v>180</c:v>
                </c:pt>
                <c:pt idx="170">
                  <c:v>180</c:v>
                </c:pt>
                <c:pt idx="171">
                  <c:v>180</c:v>
                </c:pt>
                <c:pt idx="172">
                  <c:v>180</c:v>
                </c:pt>
                <c:pt idx="173">
                  <c:v>180</c:v>
                </c:pt>
                <c:pt idx="174">
                  <c:v>180</c:v>
                </c:pt>
                <c:pt idx="175">
                  <c:v>180</c:v>
                </c:pt>
                <c:pt idx="176">
                  <c:v>180</c:v>
                </c:pt>
                <c:pt idx="177">
                  <c:v>180</c:v>
                </c:pt>
                <c:pt idx="178">
                  <c:v>180</c:v>
                </c:pt>
                <c:pt idx="179">
                  <c:v>180</c:v>
                </c:pt>
                <c:pt idx="180">
                  <c:v>180</c:v>
                </c:pt>
                <c:pt idx="181">
                  <c:v>180</c:v>
                </c:pt>
                <c:pt idx="182">
                  <c:v>180</c:v>
                </c:pt>
                <c:pt idx="183">
                  <c:v>180</c:v>
                </c:pt>
                <c:pt idx="184">
                  <c:v>180</c:v>
                </c:pt>
                <c:pt idx="185">
                  <c:v>180</c:v>
                </c:pt>
                <c:pt idx="186">
                  <c:v>180</c:v>
                </c:pt>
                <c:pt idx="187">
                  <c:v>180</c:v>
                </c:pt>
                <c:pt idx="188">
                  <c:v>180</c:v>
                </c:pt>
                <c:pt idx="189">
                  <c:v>180</c:v>
                </c:pt>
                <c:pt idx="190">
                  <c:v>180</c:v>
                </c:pt>
                <c:pt idx="191">
                  <c:v>180</c:v>
                </c:pt>
                <c:pt idx="192">
                  <c:v>180</c:v>
                </c:pt>
                <c:pt idx="193">
                  <c:v>180</c:v>
                </c:pt>
                <c:pt idx="194">
                  <c:v>180</c:v>
                </c:pt>
                <c:pt idx="195">
                  <c:v>180</c:v>
                </c:pt>
                <c:pt idx="196">
                  <c:v>180</c:v>
                </c:pt>
                <c:pt idx="197">
                  <c:v>180</c:v>
                </c:pt>
                <c:pt idx="198">
                  <c:v>180</c:v>
                </c:pt>
                <c:pt idx="199">
                  <c:v>180</c:v>
                </c:pt>
                <c:pt idx="200">
                  <c:v>180</c:v>
                </c:pt>
                <c:pt idx="201">
                  <c:v>180</c:v>
                </c:pt>
                <c:pt idx="202">
                  <c:v>180</c:v>
                </c:pt>
                <c:pt idx="203">
                  <c:v>180</c:v>
                </c:pt>
                <c:pt idx="204">
                  <c:v>180</c:v>
                </c:pt>
                <c:pt idx="205">
                  <c:v>180</c:v>
                </c:pt>
                <c:pt idx="206">
                  <c:v>180</c:v>
                </c:pt>
                <c:pt idx="207">
                  <c:v>180</c:v>
                </c:pt>
                <c:pt idx="208">
                  <c:v>180</c:v>
                </c:pt>
                <c:pt idx="209">
                  <c:v>180</c:v>
                </c:pt>
                <c:pt idx="210">
                  <c:v>180</c:v>
                </c:pt>
                <c:pt idx="211">
                  <c:v>180</c:v>
                </c:pt>
                <c:pt idx="212">
                  <c:v>180</c:v>
                </c:pt>
                <c:pt idx="213">
                  <c:v>180</c:v>
                </c:pt>
                <c:pt idx="214">
                  <c:v>180</c:v>
                </c:pt>
                <c:pt idx="215">
                  <c:v>180</c:v>
                </c:pt>
                <c:pt idx="216">
                  <c:v>180</c:v>
                </c:pt>
                <c:pt idx="217">
                  <c:v>180</c:v>
                </c:pt>
                <c:pt idx="218">
                  <c:v>180</c:v>
                </c:pt>
                <c:pt idx="219">
                  <c:v>180</c:v>
                </c:pt>
                <c:pt idx="220">
                  <c:v>180</c:v>
                </c:pt>
                <c:pt idx="221">
                  <c:v>180</c:v>
                </c:pt>
                <c:pt idx="222">
                  <c:v>180</c:v>
                </c:pt>
                <c:pt idx="223">
                  <c:v>180</c:v>
                </c:pt>
                <c:pt idx="224">
                  <c:v>180</c:v>
                </c:pt>
                <c:pt idx="225">
                  <c:v>180</c:v>
                </c:pt>
                <c:pt idx="226">
                  <c:v>180</c:v>
                </c:pt>
                <c:pt idx="227">
                  <c:v>180</c:v>
                </c:pt>
                <c:pt idx="228">
                  <c:v>180</c:v>
                </c:pt>
                <c:pt idx="229">
                  <c:v>180</c:v>
                </c:pt>
                <c:pt idx="230">
                  <c:v>180</c:v>
                </c:pt>
                <c:pt idx="231">
                  <c:v>180</c:v>
                </c:pt>
                <c:pt idx="232">
                  <c:v>180</c:v>
                </c:pt>
                <c:pt idx="233">
                  <c:v>180</c:v>
                </c:pt>
                <c:pt idx="234">
                  <c:v>180</c:v>
                </c:pt>
                <c:pt idx="235">
                  <c:v>180</c:v>
                </c:pt>
                <c:pt idx="236">
                  <c:v>180</c:v>
                </c:pt>
                <c:pt idx="237">
                  <c:v>180</c:v>
                </c:pt>
                <c:pt idx="238">
                  <c:v>180</c:v>
                </c:pt>
                <c:pt idx="239">
                  <c:v>180</c:v>
                </c:pt>
                <c:pt idx="240">
                  <c:v>180</c:v>
                </c:pt>
                <c:pt idx="241">
                  <c:v>180</c:v>
                </c:pt>
                <c:pt idx="242">
                  <c:v>180</c:v>
                </c:pt>
                <c:pt idx="243">
                  <c:v>180</c:v>
                </c:pt>
                <c:pt idx="244">
                  <c:v>180</c:v>
                </c:pt>
                <c:pt idx="245">
                  <c:v>180</c:v>
                </c:pt>
                <c:pt idx="246">
                  <c:v>180</c:v>
                </c:pt>
                <c:pt idx="247">
                  <c:v>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6B4-2741-9340-901EE3C127AA}"/>
            </c:ext>
          </c:extLst>
        </c:ser>
        <c:ser>
          <c:idx val="3"/>
          <c:order val="3"/>
          <c:spPr>
            <a:ln w="12700">
              <a:solidFill>
                <a:srgbClr val="3366FF"/>
              </a:solidFill>
              <a:prstDash val="solid"/>
            </a:ln>
          </c:spPr>
          <c:marker>
            <c:symbol val="dash"/>
            <c:size val="2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diario!$AS$3:$AS$250</c:f>
              <c:numCache>
                <c:formatCode>General</c:formatCode>
                <c:ptCount val="248"/>
                <c:pt idx="0">
                  <c:v>1</c:v>
                </c:pt>
                <c:pt idx="8">
                  <c:v>2</c:v>
                </c:pt>
                <c:pt idx="16">
                  <c:v>3</c:v>
                </c:pt>
                <c:pt idx="24">
                  <c:v>4</c:v>
                </c:pt>
                <c:pt idx="32">
                  <c:v>5</c:v>
                </c:pt>
                <c:pt idx="40">
                  <c:v>6</c:v>
                </c:pt>
                <c:pt idx="48">
                  <c:v>7</c:v>
                </c:pt>
                <c:pt idx="56">
                  <c:v>8</c:v>
                </c:pt>
                <c:pt idx="64">
                  <c:v>9</c:v>
                </c:pt>
                <c:pt idx="72">
                  <c:v>10</c:v>
                </c:pt>
                <c:pt idx="80">
                  <c:v>11</c:v>
                </c:pt>
                <c:pt idx="88">
                  <c:v>12</c:v>
                </c:pt>
                <c:pt idx="96">
                  <c:v>13</c:v>
                </c:pt>
                <c:pt idx="104">
                  <c:v>14</c:v>
                </c:pt>
                <c:pt idx="112">
                  <c:v>15</c:v>
                </c:pt>
                <c:pt idx="120">
                  <c:v>16</c:v>
                </c:pt>
                <c:pt idx="128">
                  <c:v>17</c:v>
                </c:pt>
                <c:pt idx="136">
                  <c:v>18</c:v>
                </c:pt>
                <c:pt idx="144">
                  <c:v>19</c:v>
                </c:pt>
                <c:pt idx="152">
                  <c:v>20</c:v>
                </c:pt>
                <c:pt idx="160">
                  <c:v>21</c:v>
                </c:pt>
                <c:pt idx="168">
                  <c:v>22</c:v>
                </c:pt>
                <c:pt idx="176">
                  <c:v>23</c:v>
                </c:pt>
                <c:pt idx="184">
                  <c:v>24</c:v>
                </c:pt>
                <c:pt idx="192">
                  <c:v>25</c:v>
                </c:pt>
                <c:pt idx="200">
                  <c:v>26</c:v>
                </c:pt>
                <c:pt idx="208">
                  <c:v>27</c:v>
                </c:pt>
                <c:pt idx="216">
                  <c:v>28</c:v>
                </c:pt>
                <c:pt idx="224">
                  <c:v>29</c:v>
                </c:pt>
                <c:pt idx="232">
                  <c:v>30</c:v>
                </c:pt>
                <c:pt idx="240">
                  <c:v>31</c:v>
                </c:pt>
              </c:numCache>
            </c:numRef>
          </c:cat>
          <c:val>
            <c:numRef>
              <c:f>diario!$AW$3:$AW$250</c:f>
              <c:numCache>
                <c:formatCode>General</c:formatCode>
                <c:ptCount val="248"/>
                <c:pt idx="0">
                  <c:v>140</c:v>
                </c:pt>
                <c:pt idx="1">
                  <c:v>140</c:v>
                </c:pt>
                <c:pt idx="2">
                  <c:v>140</c:v>
                </c:pt>
                <c:pt idx="3">
                  <c:v>140</c:v>
                </c:pt>
                <c:pt idx="4">
                  <c:v>140</c:v>
                </c:pt>
                <c:pt idx="5">
                  <c:v>140</c:v>
                </c:pt>
                <c:pt idx="6">
                  <c:v>140</c:v>
                </c:pt>
                <c:pt idx="7">
                  <c:v>140</c:v>
                </c:pt>
                <c:pt idx="8">
                  <c:v>140</c:v>
                </c:pt>
                <c:pt idx="9">
                  <c:v>140</c:v>
                </c:pt>
                <c:pt idx="10">
                  <c:v>140</c:v>
                </c:pt>
                <c:pt idx="11">
                  <c:v>140</c:v>
                </c:pt>
                <c:pt idx="12">
                  <c:v>140</c:v>
                </c:pt>
                <c:pt idx="13">
                  <c:v>140</c:v>
                </c:pt>
                <c:pt idx="14">
                  <c:v>140</c:v>
                </c:pt>
                <c:pt idx="15">
                  <c:v>140</c:v>
                </c:pt>
                <c:pt idx="16">
                  <c:v>140</c:v>
                </c:pt>
                <c:pt idx="17">
                  <c:v>140</c:v>
                </c:pt>
                <c:pt idx="18">
                  <c:v>140</c:v>
                </c:pt>
                <c:pt idx="19">
                  <c:v>140</c:v>
                </c:pt>
                <c:pt idx="20">
                  <c:v>140</c:v>
                </c:pt>
                <c:pt idx="21">
                  <c:v>140</c:v>
                </c:pt>
                <c:pt idx="22">
                  <c:v>140</c:v>
                </c:pt>
                <c:pt idx="23">
                  <c:v>140</c:v>
                </c:pt>
                <c:pt idx="24">
                  <c:v>140</c:v>
                </c:pt>
                <c:pt idx="25">
                  <c:v>140</c:v>
                </c:pt>
                <c:pt idx="26">
                  <c:v>140</c:v>
                </c:pt>
                <c:pt idx="27">
                  <c:v>140</c:v>
                </c:pt>
                <c:pt idx="28">
                  <c:v>140</c:v>
                </c:pt>
                <c:pt idx="29">
                  <c:v>140</c:v>
                </c:pt>
                <c:pt idx="30">
                  <c:v>140</c:v>
                </c:pt>
                <c:pt idx="31">
                  <c:v>140</c:v>
                </c:pt>
                <c:pt idx="32">
                  <c:v>140</c:v>
                </c:pt>
                <c:pt idx="33">
                  <c:v>140</c:v>
                </c:pt>
                <c:pt idx="34">
                  <c:v>140</c:v>
                </c:pt>
                <c:pt idx="35">
                  <c:v>140</c:v>
                </c:pt>
                <c:pt idx="36">
                  <c:v>140</c:v>
                </c:pt>
                <c:pt idx="37">
                  <c:v>140</c:v>
                </c:pt>
                <c:pt idx="38">
                  <c:v>140</c:v>
                </c:pt>
                <c:pt idx="39">
                  <c:v>140</c:v>
                </c:pt>
                <c:pt idx="40">
                  <c:v>140</c:v>
                </c:pt>
                <c:pt idx="41">
                  <c:v>140</c:v>
                </c:pt>
                <c:pt idx="42">
                  <c:v>140</c:v>
                </c:pt>
                <c:pt idx="43">
                  <c:v>140</c:v>
                </c:pt>
                <c:pt idx="44">
                  <c:v>140</c:v>
                </c:pt>
                <c:pt idx="45">
                  <c:v>140</c:v>
                </c:pt>
                <c:pt idx="46">
                  <c:v>140</c:v>
                </c:pt>
                <c:pt idx="47">
                  <c:v>140</c:v>
                </c:pt>
                <c:pt idx="48">
                  <c:v>140</c:v>
                </c:pt>
                <c:pt idx="49">
                  <c:v>140</c:v>
                </c:pt>
                <c:pt idx="50">
                  <c:v>140</c:v>
                </c:pt>
                <c:pt idx="51">
                  <c:v>140</c:v>
                </c:pt>
                <c:pt idx="52">
                  <c:v>140</c:v>
                </c:pt>
                <c:pt idx="53">
                  <c:v>140</c:v>
                </c:pt>
                <c:pt idx="54">
                  <c:v>140</c:v>
                </c:pt>
                <c:pt idx="55">
                  <c:v>140</c:v>
                </c:pt>
                <c:pt idx="56">
                  <c:v>140</c:v>
                </c:pt>
                <c:pt idx="57">
                  <c:v>140</c:v>
                </c:pt>
                <c:pt idx="58">
                  <c:v>140</c:v>
                </c:pt>
                <c:pt idx="59">
                  <c:v>140</c:v>
                </c:pt>
                <c:pt idx="60">
                  <c:v>140</c:v>
                </c:pt>
                <c:pt idx="61">
                  <c:v>140</c:v>
                </c:pt>
                <c:pt idx="62">
                  <c:v>140</c:v>
                </c:pt>
                <c:pt idx="63">
                  <c:v>140</c:v>
                </c:pt>
                <c:pt idx="64">
                  <c:v>140</c:v>
                </c:pt>
                <c:pt idx="65">
                  <c:v>140</c:v>
                </c:pt>
                <c:pt idx="66">
                  <c:v>140</c:v>
                </c:pt>
                <c:pt idx="67">
                  <c:v>140</c:v>
                </c:pt>
                <c:pt idx="68">
                  <c:v>140</c:v>
                </c:pt>
                <c:pt idx="69">
                  <c:v>140</c:v>
                </c:pt>
                <c:pt idx="70">
                  <c:v>140</c:v>
                </c:pt>
                <c:pt idx="71">
                  <c:v>140</c:v>
                </c:pt>
                <c:pt idx="72">
                  <c:v>140</c:v>
                </c:pt>
                <c:pt idx="73">
                  <c:v>140</c:v>
                </c:pt>
                <c:pt idx="74">
                  <c:v>140</c:v>
                </c:pt>
                <c:pt idx="75">
                  <c:v>140</c:v>
                </c:pt>
                <c:pt idx="76">
                  <c:v>140</c:v>
                </c:pt>
                <c:pt idx="77">
                  <c:v>140</c:v>
                </c:pt>
                <c:pt idx="78">
                  <c:v>140</c:v>
                </c:pt>
                <c:pt idx="79">
                  <c:v>140</c:v>
                </c:pt>
                <c:pt idx="80">
                  <c:v>140</c:v>
                </c:pt>
                <c:pt idx="81">
                  <c:v>140</c:v>
                </c:pt>
                <c:pt idx="82">
                  <c:v>140</c:v>
                </c:pt>
                <c:pt idx="83">
                  <c:v>140</c:v>
                </c:pt>
                <c:pt idx="84">
                  <c:v>140</c:v>
                </c:pt>
                <c:pt idx="85">
                  <c:v>140</c:v>
                </c:pt>
                <c:pt idx="86">
                  <c:v>140</c:v>
                </c:pt>
                <c:pt idx="87">
                  <c:v>140</c:v>
                </c:pt>
                <c:pt idx="88">
                  <c:v>140</c:v>
                </c:pt>
                <c:pt idx="89">
                  <c:v>140</c:v>
                </c:pt>
                <c:pt idx="90">
                  <c:v>140</c:v>
                </c:pt>
                <c:pt idx="91">
                  <c:v>140</c:v>
                </c:pt>
                <c:pt idx="92">
                  <c:v>140</c:v>
                </c:pt>
                <c:pt idx="93">
                  <c:v>140</c:v>
                </c:pt>
                <c:pt idx="94">
                  <c:v>140</c:v>
                </c:pt>
                <c:pt idx="95">
                  <c:v>140</c:v>
                </c:pt>
                <c:pt idx="96">
                  <c:v>140</c:v>
                </c:pt>
                <c:pt idx="97">
                  <c:v>140</c:v>
                </c:pt>
                <c:pt idx="98">
                  <c:v>140</c:v>
                </c:pt>
                <c:pt idx="99">
                  <c:v>140</c:v>
                </c:pt>
                <c:pt idx="100">
                  <c:v>140</c:v>
                </c:pt>
                <c:pt idx="101">
                  <c:v>140</c:v>
                </c:pt>
                <c:pt idx="102">
                  <c:v>140</c:v>
                </c:pt>
                <c:pt idx="103">
                  <c:v>140</c:v>
                </c:pt>
                <c:pt idx="104">
                  <c:v>140</c:v>
                </c:pt>
                <c:pt idx="105">
                  <c:v>140</c:v>
                </c:pt>
                <c:pt idx="106">
                  <c:v>140</c:v>
                </c:pt>
                <c:pt idx="107">
                  <c:v>140</c:v>
                </c:pt>
                <c:pt idx="108">
                  <c:v>140</c:v>
                </c:pt>
                <c:pt idx="109">
                  <c:v>140</c:v>
                </c:pt>
                <c:pt idx="110">
                  <c:v>140</c:v>
                </c:pt>
                <c:pt idx="111">
                  <c:v>140</c:v>
                </c:pt>
                <c:pt idx="112">
                  <c:v>140</c:v>
                </c:pt>
                <c:pt idx="113">
                  <c:v>140</c:v>
                </c:pt>
                <c:pt idx="114">
                  <c:v>140</c:v>
                </c:pt>
                <c:pt idx="115">
                  <c:v>140</c:v>
                </c:pt>
                <c:pt idx="116">
                  <c:v>140</c:v>
                </c:pt>
                <c:pt idx="117">
                  <c:v>140</c:v>
                </c:pt>
                <c:pt idx="118">
                  <c:v>140</c:v>
                </c:pt>
                <c:pt idx="119">
                  <c:v>140</c:v>
                </c:pt>
                <c:pt idx="120">
                  <c:v>140</c:v>
                </c:pt>
                <c:pt idx="121">
                  <c:v>140</c:v>
                </c:pt>
                <c:pt idx="122">
                  <c:v>140</c:v>
                </c:pt>
                <c:pt idx="123">
                  <c:v>140</c:v>
                </c:pt>
                <c:pt idx="124">
                  <c:v>140</c:v>
                </c:pt>
                <c:pt idx="125">
                  <c:v>140</c:v>
                </c:pt>
                <c:pt idx="126">
                  <c:v>140</c:v>
                </c:pt>
                <c:pt idx="127">
                  <c:v>140</c:v>
                </c:pt>
                <c:pt idx="128">
                  <c:v>140</c:v>
                </c:pt>
                <c:pt idx="129">
                  <c:v>140</c:v>
                </c:pt>
                <c:pt idx="130">
                  <c:v>140</c:v>
                </c:pt>
                <c:pt idx="131">
                  <c:v>140</c:v>
                </c:pt>
                <c:pt idx="132">
                  <c:v>140</c:v>
                </c:pt>
                <c:pt idx="133">
                  <c:v>140</c:v>
                </c:pt>
                <c:pt idx="134">
                  <c:v>140</c:v>
                </c:pt>
                <c:pt idx="135">
                  <c:v>140</c:v>
                </c:pt>
                <c:pt idx="136">
                  <c:v>140</c:v>
                </c:pt>
                <c:pt idx="137">
                  <c:v>140</c:v>
                </c:pt>
                <c:pt idx="138">
                  <c:v>140</c:v>
                </c:pt>
                <c:pt idx="139">
                  <c:v>140</c:v>
                </c:pt>
                <c:pt idx="140">
                  <c:v>140</c:v>
                </c:pt>
                <c:pt idx="141">
                  <c:v>140</c:v>
                </c:pt>
                <c:pt idx="142">
                  <c:v>140</c:v>
                </c:pt>
                <c:pt idx="143">
                  <c:v>140</c:v>
                </c:pt>
                <c:pt idx="144">
                  <c:v>140</c:v>
                </c:pt>
                <c:pt idx="145">
                  <c:v>140</c:v>
                </c:pt>
                <c:pt idx="146">
                  <c:v>140</c:v>
                </c:pt>
                <c:pt idx="147">
                  <c:v>140</c:v>
                </c:pt>
                <c:pt idx="148">
                  <c:v>140</c:v>
                </c:pt>
                <c:pt idx="149">
                  <c:v>140</c:v>
                </c:pt>
                <c:pt idx="150">
                  <c:v>140</c:v>
                </c:pt>
                <c:pt idx="151">
                  <c:v>140</c:v>
                </c:pt>
                <c:pt idx="152">
                  <c:v>140</c:v>
                </c:pt>
                <c:pt idx="153">
                  <c:v>140</c:v>
                </c:pt>
                <c:pt idx="154">
                  <c:v>140</c:v>
                </c:pt>
                <c:pt idx="155">
                  <c:v>140</c:v>
                </c:pt>
                <c:pt idx="156">
                  <c:v>140</c:v>
                </c:pt>
                <c:pt idx="157">
                  <c:v>140</c:v>
                </c:pt>
                <c:pt idx="158">
                  <c:v>140</c:v>
                </c:pt>
                <c:pt idx="159">
                  <c:v>140</c:v>
                </c:pt>
                <c:pt idx="160">
                  <c:v>140</c:v>
                </c:pt>
                <c:pt idx="161">
                  <c:v>140</c:v>
                </c:pt>
                <c:pt idx="162">
                  <c:v>140</c:v>
                </c:pt>
                <c:pt idx="163">
                  <c:v>140</c:v>
                </c:pt>
                <c:pt idx="164">
                  <c:v>140</c:v>
                </c:pt>
                <c:pt idx="165">
                  <c:v>140</c:v>
                </c:pt>
                <c:pt idx="166">
                  <c:v>140</c:v>
                </c:pt>
                <c:pt idx="167">
                  <c:v>140</c:v>
                </c:pt>
                <c:pt idx="168">
                  <c:v>140</c:v>
                </c:pt>
                <c:pt idx="169">
                  <c:v>140</c:v>
                </c:pt>
                <c:pt idx="170">
                  <c:v>140</c:v>
                </c:pt>
                <c:pt idx="171">
                  <c:v>140</c:v>
                </c:pt>
                <c:pt idx="172">
                  <c:v>140</c:v>
                </c:pt>
                <c:pt idx="173">
                  <c:v>140</c:v>
                </c:pt>
                <c:pt idx="174">
                  <c:v>140</c:v>
                </c:pt>
                <c:pt idx="175">
                  <c:v>140</c:v>
                </c:pt>
                <c:pt idx="176">
                  <c:v>140</c:v>
                </c:pt>
                <c:pt idx="177">
                  <c:v>140</c:v>
                </c:pt>
                <c:pt idx="178">
                  <c:v>140</c:v>
                </c:pt>
                <c:pt idx="179">
                  <c:v>140</c:v>
                </c:pt>
                <c:pt idx="180">
                  <c:v>140</c:v>
                </c:pt>
                <c:pt idx="181">
                  <c:v>140</c:v>
                </c:pt>
                <c:pt idx="182">
                  <c:v>140</c:v>
                </c:pt>
                <c:pt idx="183">
                  <c:v>140</c:v>
                </c:pt>
                <c:pt idx="184">
                  <c:v>140</c:v>
                </c:pt>
                <c:pt idx="185">
                  <c:v>140</c:v>
                </c:pt>
                <c:pt idx="186">
                  <c:v>140</c:v>
                </c:pt>
                <c:pt idx="187">
                  <c:v>140</c:v>
                </c:pt>
                <c:pt idx="188">
                  <c:v>140</c:v>
                </c:pt>
                <c:pt idx="189">
                  <c:v>140</c:v>
                </c:pt>
                <c:pt idx="190">
                  <c:v>140</c:v>
                </c:pt>
                <c:pt idx="191">
                  <c:v>140</c:v>
                </c:pt>
                <c:pt idx="192">
                  <c:v>140</c:v>
                </c:pt>
                <c:pt idx="193">
                  <c:v>140</c:v>
                </c:pt>
                <c:pt idx="194">
                  <c:v>140</c:v>
                </c:pt>
                <c:pt idx="195">
                  <c:v>140</c:v>
                </c:pt>
                <c:pt idx="196">
                  <c:v>140</c:v>
                </c:pt>
                <c:pt idx="197">
                  <c:v>140</c:v>
                </c:pt>
                <c:pt idx="198">
                  <c:v>140</c:v>
                </c:pt>
                <c:pt idx="199">
                  <c:v>140</c:v>
                </c:pt>
                <c:pt idx="200">
                  <c:v>140</c:v>
                </c:pt>
                <c:pt idx="201">
                  <c:v>140</c:v>
                </c:pt>
                <c:pt idx="202">
                  <c:v>140</c:v>
                </c:pt>
                <c:pt idx="203">
                  <c:v>140</c:v>
                </c:pt>
                <c:pt idx="204">
                  <c:v>140</c:v>
                </c:pt>
                <c:pt idx="205">
                  <c:v>140</c:v>
                </c:pt>
                <c:pt idx="206">
                  <c:v>140</c:v>
                </c:pt>
                <c:pt idx="207">
                  <c:v>140</c:v>
                </c:pt>
                <c:pt idx="208">
                  <c:v>140</c:v>
                </c:pt>
                <c:pt idx="209">
                  <c:v>140</c:v>
                </c:pt>
                <c:pt idx="210">
                  <c:v>140</c:v>
                </c:pt>
                <c:pt idx="211">
                  <c:v>140</c:v>
                </c:pt>
                <c:pt idx="212">
                  <c:v>140</c:v>
                </c:pt>
                <c:pt idx="213">
                  <c:v>140</c:v>
                </c:pt>
                <c:pt idx="214">
                  <c:v>140</c:v>
                </c:pt>
                <c:pt idx="215">
                  <c:v>140</c:v>
                </c:pt>
                <c:pt idx="216">
                  <c:v>140</c:v>
                </c:pt>
                <c:pt idx="217">
                  <c:v>140</c:v>
                </c:pt>
                <c:pt idx="218">
                  <c:v>140</c:v>
                </c:pt>
                <c:pt idx="219">
                  <c:v>140</c:v>
                </c:pt>
                <c:pt idx="220">
                  <c:v>140</c:v>
                </c:pt>
                <c:pt idx="221">
                  <c:v>140</c:v>
                </c:pt>
                <c:pt idx="222">
                  <c:v>140</c:v>
                </c:pt>
                <c:pt idx="223">
                  <c:v>140</c:v>
                </c:pt>
                <c:pt idx="224">
                  <c:v>140</c:v>
                </c:pt>
                <c:pt idx="225">
                  <c:v>140</c:v>
                </c:pt>
                <c:pt idx="226">
                  <c:v>140</c:v>
                </c:pt>
                <c:pt idx="227">
                  <c:v>140</c:v>
                </c:pt>
                <c:pt idx="228">
                  <c:v>140</c:v>
                </c:pt>
                <c:pt idx="229">
                  <c:v>140</c:v>
                </c:pt>
                <c:pt idx="230">
                  <c:v>140</c:v>
                </c:pt>
                <c:pt idx="231">
                  <c:v>140</c:v>
                </c:pt>
                <c:pt idx="232">
                  <c:v>140</c:v>
                </c:pt>
                <c:pt idx="233">
                  <c:v>140</c:v>
                </c:pt>
                <c:pt idx="234">
                  <c:v>140</c:v>
                </c:pt>
                <c:pt idx="235">
                  <c:v>140</c:v>
                </c:pt>
                <c:pt idx="236">
                  <c:v>140</c:v>
                </c:pt>
                <c:pt idx="237">
                  <c:v>140</c:v>
                </c:pt>
                <c:pt idx="238">
                  <c:v>140</c:v>
                </c:pt>
                <c:pt idx="239">
                  <c:v>140</c:v>
                </c:pt>
                <c:pt idx="240">
                  <c:v>140</c:v>
                </c:pt>
                <c:pt idx="241">
                  <c:v>140</c:v>
                </c:pt>
                <c:pt idx="242">
                  <c:v>140</c:v>
                </c:pt>
                <c:pt idx="243">
                  <c:v>140</c:v>
                </c:pt>
                <c:pt idx="244">
                  <c:v>140</c:v>
                </c:pt>
                <c:pt idx="245">
                  <c:v>140</c:v>
                </c:pt>
                <c:pt idx="246">
                  <c:v>140</c:v>
                </c:pt>
                <c:pt idx="247">
                  <c:v>140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6B4-2741-9340-901EE3C12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008000"/>
              </a:solidFill>
              <a:prstDash val="sysDash"/>
            </a:ln>
          </c:spPr>
        </c:hiLowLines>
        <c:marker val="1"/>
        <c:smooth val="0"/>
        <c:axId val="176530176"/>
        <c:axId val="176531712"/>
      </c:lineChart>
      <c:catAx>
        <c:axId val="176530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lgDashDot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76531712"/>
        <c:crosses val="autoZero"/>
        <c:auto val="1"/>
        <c:lblAlgn val="ctr"/>
        <c:lblOffset val="100"/>
        <c:tickLblSkip val="1"/>
        <c:tickMarkSkip val="10"/>
        <c:noMultiLvlLbl val="0"/>
      </c:catAx>
      <c:valAx>
        <c:axId val="176531712"/>
        <c:scaling>
          <c:orientation val="minMax"/>
          <c:max val="32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lgDashDot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76530176"/>
        <c:crosses val="autoZero"/>
        <c:crossBetween val="between"/>
        <c:majorUnit val="20"/>
        <c:min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389" r="0.75000000000000389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95</xdr:row>
      <xdr:rowOff>38100</xdr:rowOff>
    </xdr:from>
    <xdr:to>
      <xdr:col>14</xdr:col>
      <xdr:colOff>381000</xdr:colOff>
      <xdr:row>115</xdr:row>
      <xdr:rowOff>0</xdr:rowOff>
    </xdr:to>
    <xdr:graphicFrame macro="">
      <xdr:nvGraphicFramePr>
        <xdr:cNvPr id="1025" name="Grafico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72</xdr:row>
      <xdr:rowOff>57150</xdr:rowOff>
    </xdr:from>
    <xdr:to>
      <xdr:col>14</xdr:col>
      <xdr:colOff>371475</xdr:colOff>
      <xdr:row>94</xdr:row>
      <xdr:rowOff>152400</xdr:rowOff>
    </xdr:to>
    <xdr:graphicFrame macro="">
      <xdr:nvGraphicFramePr>
        <xdr:cNvPr id="1026" name="Grafico 2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72</xdr:row>
      <xdr:rowOff>38100</xdr:rowOff>
    </xdr:from>
    <xdr:to>
      <xdr:col>29</xdr:col>
      <xdr:colOff>0</xdr:colOff>
      <xdr:row>89</xdr:row>
      <xdr:rowOff>66675</xdr:rowOff>
    </xdr:to>
    <xdr:graphicFrame macro="">
      <xdr:nvGraphicFramePr>
        <xdr:cNvPr id="1027" name="Grafico 3">
          <a:extLst>
            <a:ext uri="{FF2B5EF4-FFF2-40B4-BE49-F238E27FC236}">
              <a16:creationId xmlns:a16="http://schemas.microsoft.com/office/drawing/2014/main" xmlns="" id="{00000000-0008-0000-00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136</xdr:row>
      <xdr:rowOff>57150</xdr:rowOff>
    </xdr:from>
    <xdr:to>
      <xdr:col>16</xdr:col>
      <xdr:colOff>257175</xdr:colOff>
      <xdr:row>156</xdr:row>
      <xdr:rowOff>123825</xdr:rowOff>
    </xdr:to>
    <xdr:graphicFrame macro="">
      <xdr:nvGraphicFramePr>
        <xdr:cNvPr id="1028" name="Grafico 5">
          <a:extLst>
            <a:ext uri="{FF2B5EF4-FFF2-40B4-BE49-F238E27FC236}">
              <a16:creationId xmlns:a16="http://schemas.microsoft.com/office/drawing/2014/main" xmlns="" id="{00000000-0008-0000-0000-00000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285750</xdr:colOff>
      <xdr:row>115</xdr:row>
      <xdr:rowOff>57150</xdr:rowOff>
    </xdr:from>
    <xdr:to>
      <xdr:col>29</xdr:col>
      <xdr:colOff>9525</xdr:colOff>
      <xdr:row>136</xdr:row>
      <xdr:rowOff>47625</xdr:rowOff>
    </xdr:to>
    <xdr:graphicFrame macro="">
      <xdr:nvGraphicFramePr>
        <xdr:cNvPr id="1029" name="Grafico 6">
          <a:extLst>
            <a:ext uri="{FF2B5EF4-FFF2-40B4-BE49-F238E27FC236}">
              <a16:creationId xmlns:a16="http://schemas.microsoft.com/office/drawing/2014/main" xmlns="" id="{00000000-0008-0000-0000-00000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115</xdr:row>
      <xdr:rowOff>57150</xdr:rowOff>
    </xdr:from>
    <xdr:to>
      <xdr:col>16</xdr:col>
      <xdr:colOff>266700</xdr:colOff>
      <xdr:row>136</xdr:row>
      <xdr:rowOff>47625</xdr:rowOff>
    </xdr:to>
    <xdr:graphicFrame macro="">
      <xdr:nvGraphicFramePr>
        <xdr:cNvPr id="1030" name="Grafico 7">
          <a:extLst>
            <a:ext uri="{FF2B5EF4-FFF2-40B4-BE49-F238E27FC236}">
              <a16:creationId xmlns:a16="http://schemas.microsoft.com/office/drawing/2014/main" xmlns="" id="{00000000-0008-0000-0000-00000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390525</xdr:colOff>
      <xdr:row>89</xdr:row>
      <xdr:rowOff>95250</xdr:rowOff>
    </xdr:from>
    <xdr:to>
      <xdr:col>29</xdr:col>
      <xdr:colOff>9525</xdr:colOff>
      <xdr:row>114</xdr:row>
      <xdr:rowOff>133350</xdr:rowOff>
    </xdr:to>
    <xdr:graphicFrame macro="">
      <xdr:nvGraphicFramePr>
        <xdr:cNvPr id="1031" name="Grafico 8">
          <a:extLst>
            <a:ext uri="{FF2B5EF4-FFF2-40B4-BE49-F238E27FC236}">
              <a16:creationId xmlns:a16="http://schemas.microsoft.com/office/drawing/2014/main" xmlns="" id="{00000000-0008-0000-0000-00000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75</xdr:col>
      <xdr:colOff>171450</xdr:colOff>
      <xdr:row>36</xdr:row>
      <xdr:rowOff>0</xdr:rowOff>
    </xdr:from>
    <xdr:to>
      <xdr:col>87</xdr:col>
      <xdr:colOff>257175</xdr:colOff>
      <xdr:row>54</xdr:row>
      <xdr:rowOff>47625</xdr:rowOff>
    </xdr:to>
    <xdr:graphicFrame macro="">
      <xdr:nvGraphicFramePr>
        <xdr:cNvPr id="1032" name="Grafico 9">
          <a:extLst>
            <a:ext uri="{FF2B5EF4-FFF2-40B4-BE49-F238E27FC236}">
              <a16:creationId xmlns:a16="http://schemas.microsoft.com/office/drawing/2014/main" xmlns="" id="{00000000-0008-0000-0000-00000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39</xdr:row>
      <xdr:rowOff>9525</xdr:rowOff>
    </xdr:from>
    <xdr:to>
      <xdr:col>29</xdr:col>
      <xdr:colOff>0</xdr:colOff>
      <xdr:row>71</xdr:row>
      <xdr:rowOff>142875</xdr:rowOff>
    </xdr:to>
    <xdr:graphicFrame macro="">
      <xdr:nvGraphicFramePr>
        <xdr:cNvPr id="1033" name="Chart 15">
          <a:extLst>
            <a:ext uri="{FF2B5EF4-FFF2-40B4-BE49-F238E27FC236}">
              <a16:creationId xmlns:a16="http://schemas.microsoft.com/office/drawing/2014/main" xmlns="" id="{00000000-0008-0000-0000-00000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16</xdr:col>
      <xdr:colOff>285750</xdr:colOff>
      <xdr:row>136</xdr:row>
      <xdr:rowOff>47625</xdr:rowOff>
    </xdr:from>
    <xdr:to>
      <xdr:col>28</xdr:col>
      <xdr:colOff>514350</xdr:colOff>
      <xdr:row>156</xdr:row>
      <xdr:rowOff>142875</xdr:rowOff>
    </xdr:to>
    <xdr:graphicFrame macro="">
      <xdr:nvGraphicFramePr>
        <xdr:cNvPr id="1034" name="Chart 16">
          <a:extLst>
            <a:ext uri="{FF2B5EF4-FFF2-40B4-BE49-F238E27FC236}">
              <a16:creationId xmlns:a16="http://schemas.microsoft.com/office/drawing/2014/main" xmlns="" id="{00000000-0008-0000-0000-00000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87</xdr:col>
      <xdr:colOff>295275</xdr:colOff>
      <xdr:row>36</xdr:row>
      <xdr:rowOff>9525</xdr:rowOff>
    </xdr:from>
    <xdr:to>
      <xdr:col>99</xdr:col>
      <xdr:colOff>190500</xdr:colOff>
      <xdr:row>54</xdr:row>
      <xdr:rowOff>57150</xdr:rowOff>
    </xdr:to>
    <xdr:graphicFrame macro="">
      <xdr:nvGraphicFramePr>
        <xdr:cNvPr id="1035" name="Chart 17">
          <a:extLst>
            <a:ext uri="{FF2B5EF4-FFF2-40B4-BE49-F238E27FC236}">
              <a16:creationId xmlns:a16="http://schemas.microsoft.com/office/drawing/2014/main" xmlns="" id="{00000000-0008-0000-0000-00000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76</xdr:col>
      <xdr:colOff>38100</xdr:colOff>
      <xdr:row>54</xdr:row>
      <xdr:rowOff>76200</xdr:rowOff>
    </xdr:from>
    <xdr:to>
      <xdr:col>87</xdr:col>
      <xdr:colOff>276225</xdr:colOff>
      <xdr:row>70</xdr:row>
      <xdr:rowOff>133350</xdr:rowOff>
    </xdr:to>
    <xdr:graphicFrame macro="">
      <xdr:nvGraphicFramePr>
        <xdr:cNvPr id="1036" name="Chart 18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87</xdr:col>
      <xdr:colOff>314325</xdr:colOff>
      <xdr:row>54</xdr:row>
      <xdr:rowOff>76200</xdr:rowOff>
    </xdr:from>
    <xdr:to>
      <xdr:col>99</xdr:col>
      <xdr:colOff>180975</xdr:colOff>
      <xdr:row>70</xdr:row>
      <xdr:rowOff>133350</xdr:rowOff>
    </xdr:to>
    <xdr:graphicFrame macro="">
      <xdr:nvGraphicFramePr>
        <xdr:cNvPr id="1037" name="Chart 19">
          <a:extLst>
            <a:ext uri="{FF2B5EF4-FFF2-40B4-BE49-F238E27FC236}">
              <a16:creationId xmlns:a16="http://schemas.microsoft.com/office/drawing/2014/main" xmlns="" id="{00000000-0008-0000-0000-00000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406"/>
  <sheetViews>
    <sheetView tabSelected="1" view="pageBreakPreview" zoomScale="125" zoomScaleSheetLayoutView="125" workbookViewId="0">
      <selection activeCell="D34" sqref="D34"/>
    </sheetView>
  </sheetViews>
  <sheetFormatPr defaultColWidth="9.1796875" defaultRowHeight="12.5"/>
  <cols>
    <col min="1" max="2" width="4.54296875" style="4" customWidth="1"/>
    <col min="3" max="3" width="6.1796875" style="4" customWidth="1"/>
    <col min="4" max="5" width="4.54296875" style="4" customWidth="1"/>
    <col min="6" max="6" width="6.1796875" style="4" customWidth="1"/>
    <col min="7" max="8" width="4.54296875" style="4" customWidth="1"/>
    <col min="9" max="9" width="6.1796875" style="4" customWidth="1"/>
    <col min="10" max="11" width="4.54296875" style="4" customWidth="1"/>
    <col min="12" max="12" width="6.1796875" style="4" customWidth="1"/>
    <col min="13" max="14" width="4.54296875" style="4" customWidth="1"/>
    <col min="15" max="16" width="6.1796875" style="4" customWidth="1"/>
    <col min="17" max="18" width="4.54296875" style="4" customWidth="1"/>
    <col min="19" max="20" width="6.1796875" style="4" customWidth="1"/>
    <col min="21" max="21" width="4.54296875" style="4" customWidth="1"/>
    <col min="22" max="22" width="6.1796875" style="4" customWidth="1"/>
    <col min="23" max="23" width="4.54296875" style="2" customWidth="1"/>
    <col min="24" max="26" width="5.90625" style="4" customWidth="1"/>
    <col min="27" max="27" width="7.54296875" style="4" customWidth="1"/>
    <col min="28" max="30" width="7.81640625" style="4" customWidth="1"/>
    <col min="31" max="31" width="4" style="2" customWidth="1"/>
    <col min="32" max="32" width="5" style="4" customWidth="1"/>
    <col min="33" max="37" width="5.6328125" style="4" customWidth="1"/>
    <col min="38" max="38" width="7.54296875" style="4" customWidth="1"/>
    <col min="39" max="40" width="5.6328125" style="4" customWidth="1"/>
    <col min="41" max="43" width="7.6328125" style="4" customWidth="1"/>
    <col min="44" max="44" width="9.1796875" style="4"/>
    <col min="45" max="45" width="9.1796875" style="5"/>
    <col min="46" max="46" width="9.26953125" style="6" bestFit="1" customWidth="1"/>
    <col min="47" max="47" width="9.26953125" style="4" bestFit="1" customWidth="1"/>
    <col min="48" max="48" width="6.1796875" style="4" customWidth="1"/>
    <col min="49" max="49" width="8.36328125" style="4" customWidth="1"/>
    <col min="50" max="50" width="7.6328125" style="4" customWidth="1"/>
    <col min="51" max="51" width="4.7265625" style="4" customWidth="1"/>
    <col min="52" max="58" width="6.7265625" style="4" customWidth="1"/>
    <col min="59" max="59" width="2.7265625" style="4" customWidth="1"/>
    <col min="60" max="65" width="6.7265625" style="4" customWidth="1"/>
    <col min="66" max="66" width="2.7265625" style="4" customWidth="1"/>
    <col min="67" max="75" width="6.7265625" style="4" customWidth="1"/>
    <col min="76" max="76" width="2.7265625" style="4" customWidth="1"/>
    <col min="77" max="77" width="6.1796875" style="4" customWidth="1"/>
    <col min="78" max="78" width="4.7265625" style="4" customWidth="1"/>
    <col min="79" max="83" width="7.453125" style="4" customWidth="1"/>
    <col min="84" max="84" width="2.7265625" style="4" customWidth="1"/>
    <col min="85" max="85" width="7.453125" style="4" bestFit="1" customWidth="1"/>
    <col min="86" max="86" width="7.453125" style="4" customWidth="1"/>
    <col min="87" max="87" width="7.453125" style="4" bestFit="1" customWidth="1"/>
    <col min="88" max="88" width="7.453125" style="4" customWidth="1"/>
    <col min="89" max="89" width="7" style="4" customWidth="1"/>
    <col min="90" max="94" width="6.7265625" style="4" customWidth="1"/>
    <col min="95" max="95" width="2.7265625" style="4" customWidth="1"/>
    <col min="96" max="99" width="7" style="4" customWidth="1"/>
    <col min="100" max="100" width="3" style="4" customWidth="1"/>
    <col min="101" max="104" width="8.7265625" style="4" customWidth="1"/>
    <col min="105" max="105" width="3.08984375" style="4" customWidth="1"/>
    <col min="106" max="109" width="8.7265625" style="4" customWidth="1"/>
    <col min="110" max="16384" width="9.1796875" style="4"/>
  </cols>
  <sheetData>
    <row r="1" spans="1:109" ht="20.25" customHeight="1" thickBot="1">
      <c r="A1" s="399" t="s">
        <v>0</v>
      </c>
      <c r="B1" s="400"/>
      <c r="C1" s="399" t="s">
        <v>1</v>
      </c>
      <c r="D1" s="400"/>
      <c r="E1" s="400"/>
      <c r="F1" s="399" t="s">
        <v>2</v>
      </c>
      <c r="G1" s="400"/>
      <c r="H1" s="400"/>
      <c r="I1" s="399" t="s">
        <v>3</v>
      </c>
      <c r="J1" s="400"/>
      <c r="K1" s="400"/>
      <c r="L1" s="399" t="s">
        <v>2</v>
      </c>
      <c r="M1" s="400"/>
      <c r="N1" s="400"/>
      <c r="O1" s="401"/>
      <c r="P1" s="396" t="s">
        <v>4</v>
      </c>
      <c r="Q1" s="397"/>
      <c r="R1" s="397"/>
      <c r="S1" s="398"/>
      <c r="T1" s="396" t="s">
        <v>5</v>
      </c>
      <c r="U1" s="397"/>
      <c r="V1" s="397"/>
      <c r="W1" s="398"/>
      <c r="X1" s="402" t="s">
        <v>6</v>
      </c>
      <c r="Y1" s="403"/>
      <c r="Z1" s="403"/>
      <c r="AA1" s="404"/>
      <c r="AB1" s="412" t="s">
        <v>7</v>
      </c>
      <c r="AC1" s="413"/>
      <c r="AD1" s="1"/>
      <c r="AF1" s="414" t="s">
        <v>8</v>
      </c>
      <c r="AG1" s="394" t="s">
        <v>9</v>
      </c>
      <c r="AH1" s="394" t="s">
        <v>10</v>
      </c>
      <c r="AI1" s="394" t="s">
        <v>11</v>
      </c>
      <c r="AJ1" s="394" t="s">
        <v>12</v>
      </c>
      <c r="AK1" s="394" t="s">
        <v>13</v>
      </c>
      <c r="AL1" s="394" t="s">
        <v>14</v>
      </c>
      <c r="AM1" s="394" t="s">
        <v>15</v>
      </c>
      <c r="AN1" s="407" t="s">
        <v>16</v>
      </c>
      <c r="AO1" s="428" t="s">
        <v>17</v>
      </c>
      <c r="AP1" s="430" t="s">
        <v>18</v>
      </c>
      <c r="AQ1" s="3"/>
    </row>
    <row r="2" spans="1:109" ht="69" customHeight="1" thickBot="1">
      <c r="A2" s="7" t="s">
        <v>19</v>
      </c>
      <c r="B2" s="8" t="s">
        <v>8</v>
      </c>
      <c r="C2" s="340" t="s">
        <v>20</v>
      </c>
      <c r="D2" s="341" t="s">
        <v>21</v>
      </c>
      <c r="E2" s="342" t="s">
        <v>22</v>
      </c>
      <c r="F2" s="7" t="s">
        <v>23</v>
      </c>
      <c r="G2" s="9" t="s">
        <v>21</v>
      </c>
      <c r="H2" s="10" t="s">
        <v>22</v>
      </c>
      <c r="I2" s="7" t="s">
        <v>24</v>
      </c>
      <c r="J2" s="9" t="s">
        <v>21</v>
      </c>
      <c r="K2" s="11" t="s">
        <v>22</v>
      </c>
      <c r="L2" s="7" t="s">
        <v>25</v>
      </c>
      <c r="M2" s="9" t="s">
        <v>21</v>
      </c>
      <c r="N2" s="10" t="s">
        <v>22</v>
      </c>
      <c r="O2" s="12" t="s">
        <v>26</v>
      </c>
      <c r="P2" s="13" t="s">
        <v>27</v>
      </c>
      <c r="Q2" s="9" t="s">
        <v>21</v>
      </c>
      <c r="R2" s="10" t="s">
        <v>22</v>
      </c>
      <c r="S2" s="14" t="s">
        <v>28</v>
      </c>
      <c r="T2" s="15" t="s">
        <v>21</v>
      </c>
      <c r="U2" s="16" t="s">
        <v>29</v>
      </c>
      <c r="V2" s="17" t="s">
        <v>5</v>
      </c>
      <c r="W2" s="11" t="s">
        <v>22</v>
      </c>
      <c r="X2" s="18" t="s">
        <v>30</v>
      </c>
      <c r="Y2" s="19" t="s">
        <v>31</v>
      </c>
      <c r="Z2" s="20" t="s">
        <v>32</v>
      </c>
      <c r="AA2" s="21" t="s">
        <v>17</v>
      </c>
      <c r="AB2" s="392"/>
      <c r="AC2" s="393"/>
      <c r="AD2" s="22"/>
      <c r="AF2" s="415"/>
      <c r="AG2" s="395"/>
      <c r="AH2" s="395"/>
      <c r="AI2" s="395"/>
      <c r="AJ2" s="395"/>
      <c r="AK2" s="395"/>
      <c r="AL2" s="395"/>
      <c r="AM2" s="395"/>
      <c r="AN2" s="395"/>
      <c r="AO2" s="429"/>
      <c r="AP2" s="431"/>
      <c r="AQ2" s="3"/>
      <c r="AU2" s="23" t="s">
        <v>33</v>
      </c>
      <c r="AV2" s="23" t="s">
        <v>34</v>
      </c>
      <c r="AX2" s="334"/>
      <c r="AY2" s="438" t="s">
        <v>35</v>
      </c>
      <c r="AZ2" s="438"/>
      <c r="BA2" s="438"/>
      <c r="BB2" s="438"/>
      <c r="BC2" s="438"/>
      <c r="BD2" s="438"/>
      <c r="BE2" s="438"/>
      <c r="BF2" s="439"/>
      <c r="BG2" s="24"/>
      <c r="BH2" s="432" t="s">
        <v>36</v>
      </c>
      <c r="BI2" s="433"/>
      <c r="BJ2" s="433"/>
      <c r="BK2" s="433"/>
      <c r="BL2" s="433"/>
      <c r="BM2" s="434"/>
      <c r="BN2" s="25"/>
      <c r="BO2" s="435" t="s">
        <v>37</v>
      </c>
      <c r="BP2" s="436"/>
      <c r="BQ2" s="436"/>
      <c r="BR2" s="436"/>
      <c r="BS2" s="436"/>
      <c r="BT2" s="436"/>
      <c r="BU2" s="437"/>
      <c r="BV2" s="418" t="s">
        <v>38</v>
      </c>
      <c r="BW2" s="418" t="s">
        <v>39</v>
      </c>
      <c r="BX2" s="26"/>
      <c r="BY2" s="420" t="s">
        <v>40</v>
      </c>
      <c r="BZ2" s="421"/>
      <c r="CA2" s="421"/>
      <c r="CB2" s="421"/>
      <c r="CC2" s="421"/>
      <c r="CD2" s="421"/>
      <c r="CE2" s="422"/>
      <c r="CF2" s="27"/>
      <c r="CG2" s="423" t="s">
        <v>41</v>
      </c>
      <c r="CH2" s="424"/>
      <c r="CI2" s="424"/>
      <c r="CJ2" s="424"/>
      <c r="CK2" s="425"/>
      <c r="CR2" s="426"/>
      <c r="CS2" s="427"/>
      <c r="CT2" s="427"/>
      <c r="CU2" s="427"/>
      <c r="CV2" s="224"/>
      <c r="CW2" s="416"/>
      <c r="CX2" s="417"/>
      <c r="CY2" s="417"/>
      <c r="CZ2" s="417"/>
      <c r="DB2" s="416"/>
      <c r="DC2" s="417"/>
      <c r="DD2" s="417"/>
      <c r="DE2" s="417"/>
    </row>
    <row r="3" spans="1:109" ht="13">
      <c r="A3" s="61"/>
      <c r="B3" s="335">
        <v>1</v>
      </c>
      <c r="C3" s="29"/>
      <c r="D3" s="30"/>
      <c r="E3" s="345"/>
      <c r="F3" s="337"/>
      <c r="G3" s="30"/>
      <c r="H3" s="31"/>
      <c r="I3" s="62"/>
      <c r="J3" s="30"/>
      <c r="K3" s="31"/>
      <c r="L3" s="32"/>
      <c r="M3" s="30"/>
      <c r="N3" s="33"/>
      <c r="O3" s="34"/>
      <c r="P3" s="29"/>
      <c r="Q3" s="30"/>
      <c r="R3" s="35"/>
      <c r="S3" s="36"/>
      <c r="T3" s="37"/>
      <c r="U3" s="38"/>
      <c r="V3" s="39"/>
      <c r="W3" s="40"/>
      <c r="X3" s="72">
        <f t="shared" ref="X3:X33" si="0">E3+H3+K3+N3+R3+U3+W3</f>
        <v>0</v>
      </c>
      <c r="Y3" s="73">
        <f>D3+G3+J3+M3+Q3+T3</f>
        <v>0</v>
      </c>
      <c r="Z3" s="74">
        <f>COUNT(C3,F3,#REF!,I3,L3,O3,P3,S3,V3,#REF!)</f>
        <v>0</v>
      </c>
      <c r="AA3" s="41" t="e">
        <f t="shared" ref="AA3:AA33" si="1">AVERAGE(C3,F3,I3,L3,O3,P3,S3,V3)</f>
        <v>#DIV/0!</v>
      </c>
      <c r="AB3" s="408"/>
      <c r="AC3" s="409"/>
      <c r="AD3" s="42"/>
      <c r="AF3" s="43">
        <v>1</v>
      </c>
      <c r="AG3" s="302" t="str">
        <f>IF(C3&gt;0,C3,"   ")</f>
        <v xml:space="preserve">   </v>
      </c>
      <c r="AH3" s="303">
        <f t="shared" ref="AH3:AH33" si="2">IF((F3)&lt;4,(C3+I3)/2,F3)</f>
        <v>0</v>
      </c>
      <c r="AI3" s="304">
        <f t="shared" ref="AI3:AI33" si="3">IF((I3)&lt;4,(F3+L3)/2,I3)</f>
        <v>0</v>
      </c>
      <c r="AJ3" s="302">
        <f t="shared" ref="AJ3:AJ33" si="4">IF((L3)&lt;4,(I3+O3)/2,L3)</f>
        <v>0</v>
      </c>
      <c r="AK3" s="302">
        <f t="shared" ref="AK3:AK33" si="5">IF((O3)&lt;4,(L3+P3)/2,O3)</f>
        <v>0</v>
      </c>
      <c r="AL3" s="302">
        <f t="shared" ref="AL3:AL33" si="6">IF((P3)&lt;4,(O3+S3)/2,P3)</f>
        <v>0</v>
      </c>
      <c r="AM3" s="302">
        <f t="shared" ref="AM3:AM33" si="7">IF((S3)&lt;4,(P3+V3)/2,S3)</f>
        <v>0</v>
      </c>
      <c r="AN3" s="303">
        <f t="shared" ref="AN3:AN32" si="8">IF((V3)&lt;4,(S3+C4)/2,V3)</f>
        <v>0</v>
      </c>
      <c r="AO3" s="44" t="e">
        <f t="shared" ref="AO3:AO33" si="9">$AA3</f>
        <v>#DIV/0!</v>
      </c>
      <c r="AP3" s="45">
        <f t="shared" ref="AP3:AP33" si="10">X3</f>
        <v>0</v>
      </c>
      <c r="AQ3" s="46"/>
      <c r="AS3" s="351">
        <v>1</v>
      </c>
      <c r="AT3" s="47" t="str">
        <f>AG3</f>
        <v xml:space="preserve">   </v>
      </c>
      <c r="AU3" s="2">
        <v>70</v>
      </c>
      <c r="AV3" s="2">
        <v>180</v>
      </c>
      <c r="AW3" s="2">
        <v>140</v>
      </c>
      <c r="AX3" s="48" t="s">
        <v>42</v>
      </c>
      <c r="AY3" s="48" t="s">
        <v>43</v>
      </c>
      <c r="AZ3" s="49" t="s">
        <v>44</v>
      </c>
      <c r="BA3" s="50">
        <v>0.44791666666666669</v>
      </c>
      <c r="BB3" s="51" t="s">
        <v>45</v>
      </c>
      <c r="BC3" s="52">
        <v>0.70833333333333337</v>
      </c>
      <c r="BD3" s="51" t="s">
        <v>46</v>
      </c>
      <c r="BE3" s="52">
        <v>0.95833333333333337</v>
      </c>
      <c r="BF3" s="50">
        <v>6.25E-2</v>
      </c>
      <c r="BG3" s="53"/>
      <c r="BH3" s="49" t="s">
        <v>44</v>
      </c>
      <c r="BI3" s="51" t="s">
        <v>47</v>
      </c>
      <c r="BJ3" s="54" t="s">
        <v>45</v>
      </c>
      <c r="BK3" s="51" t="s">
        <v>47</v>
      </c>
      <c r="BL3" s="54" t="s">
        <v>46</v>
      </c>
      <c r="BM3" s="55" t="s">
        <v>48</v>
      </c>
      <c r="BN3" s="56"/>
      <c r="BO3" s="49" t="s">
        <v>44</v>
      </c>
      <c r="BP3" s="57" t="s">
        <v>47</v>
      </c>
      <c r="BQ3" s="51" t="s">
        <v>45</v>
      </c>
      <c r="BR3" s="54" t="s">
        <v>47</v>
      </c>
      <c r="BS3" s="51" t="s">
        <v>46</v>
      </c>
      <c r="BT3" s="58" t="s">
        <v>49</v>
      </c>
      <c r="BU3" s="51" t="s">
        <v>50</v>
      </c>
      <c r="BV3" s="419"/>
      <c r="BW3" s="419"/>
      <c r="BX3" s="59"/>
      <c r="BY3" s="51" t="s">
        <v>42</v>
      </c>
      <c r="BZ3" s="51" t="s">
        <v>43</v>
      </c>
      <c r="CA3" s="51" t="s">
        <v>44</v>
      </c>
      <c r="CB3" s="51" t="s">
        <v>47</v>
      </c>
      <c r="CC3" s="51" t="s">
        <v>45</v>
      </c>
      <c r="CD3" s="51" t="s">
        <v>47</v>
      </c>
      <c r="CE3" s="51" t="s">
        <v>46</v>
      </c>
      <c r="CF3" s="60"/>
      <c r="CG3" s="51" t="s">
        <v>44</v>
      </c>
      <c r="CH3" s="51" t="s">
        <v>47</v>
      </c>
      <c r="CI3" s="54" t="s">
        <v>51</v>
      </c>
      <c r="CJ3" s="51" t="s">
        <v>47</v>
      </c>
      <c r="CK3" s="55" t="s">
        <v>46</v>
      </c>
      <c r="CR3" s="56"/>
      <c r="CS3" s="56"/>
      <c r="CT3" s="56"/>
      <c r="CU3" s="56"/>
      <c r="CV3" s="224"/>
      <c r="CW3" s="56"/>
      <c r="CX3" s="56"/>
      <c r="CY3" s="56"/>
      <c r="CZ3" s="56"/>
      <c r="DB3" s="56"/>
      <c r="DC3" s="56"/>
      <c r="DD3" s="56"/>
      <c r="DE3" s="56"/>
    </row>
    <row r="4" spans="1:109">
      <c r="A4" s="61"/>
      <c r="B4" s="336">
        <v>2</v>
      </c>
      <c r="C4" s="62"/>
      <c r="D4" s="63"/>
      <c r="E4" s="346"/>
      <c r="F4" s="338"/>
      <c r="G4" s="63"/>
      <c r="H4" s="65"/>
      <c r="I4" s="62"/>
      <c r="J4" s="63"/>
      <c r="K4" s="65"/>
      <c r="L4" s="61"/>
      <c r="M4" s="67"/>
      <c r="N4" s="35"/>
      <c r="O4" s="68"/>
      <c r="P4" s="62"/>
      <c r="Q4" s="63"/>
      <c r="R4" s="35"/>
      <c r="S4" s="68"/>
      <c r="T4" s="37"/>
      <c r="U4" s="69"/>
      <c r="V4" s="70"/>
      <c r="W4" s="71"/>
      <c r="X4" s="72">
        <f t="shared" si="0"/>
        <v>0</v>
      </c>
      <c r="Y4" s="73">
        <f>D4+G4+J4+M4+Q4+T4</f>
        <v>0</v>
      </c>
      <c r="Z4" s="74">
        <f>COUNT(C4,F4,#REF!,I4,L4,O4,P4,S4,V4,#REF!)</f>
        <v>0</v>
      </c>
      <c r="AA4" s="75" t="e">
        <f t="shared" si="1"/>
        <v>#DIV/0!</v>
      </c>
      <c r="AB4" s="410"/>
      <c r="AC4" s="411"/>
      <c r="AD4" s="42"/>
      <c r="AF4" s="76">
        <v>2</v>
      </c>
      <c r="AG4" s="305">
        <f t="shared" ref="AG4:AG33" si="11">IF((C4)&lt;4,(V3+F4)/2,C4)</f>
        <v>0</v>
      </c>
      <c r="AH4" s="306">
        <f t="shared" si="2"/>
        <v>0</v>
      </c>
      <c r="AI4" s="309">
        <f t="shared" si="3"/>
        <v>0</v>
      </c>
      <c r="AJ4" s="308">
        <f t="shared" si="4"/>
        <v>0</v>
      </c>
      <c r="AK4" s="305">
        <f t="shared" si="5"/>
        <v>0</v>
      </c>
      <c r="AL4" s="305">
        <f t="shared" si="6"/>
        <v>0</v>
      </c>
      <c r="AM4" s="305">
        <f t="shared" si="7"/>
        <v>0</v>
      </c>
      <c r="AN4" s="306">
        <f t="shared" si="8"/>
        <v>0</v>
      </c>
      <c r="AO4" s="77" t="e">
        <f t="shared" si="9"/>
        <v>#DIV/0!</v>
      </c>
      <c r="AP4" s="78">
        <f t="shared" si="10"/>
        <v>0</v>
      </c>
      <c r="AQ4" s="46"/>
      <c r="AS4" s="352"/>
      <c r="AT4" s="47">
        <f>AH3</f>
        <v>0</v>
      </c>
      <c r="AU4" s="2">
        <v>70</v>
      </c>
      <c r="AV4" s="2">
        <v>180</v>
      </c>
      <c r="AW4" s="2">
        <v>140</v>
      </c>
      <c r="AX4" s="79">
        <f t="shared" ref="AX4:AX33" si="12">$A3</f>
        <v>0</v>
      </c>
      <c r="AY4" s="80">
        <v>1</v>
      </c>
      <c r="AZ4" s="81">
        <f t="shared" ref="AZ4:AZ33" si="13">C3</f>
        <v>0</v>
      </c>
      <c r="BA4" s="82">
        <f t="shared" ref="BA4:BA33" si="14">F3</f>
        <v>0</v>
      </c>
      <c r="BB4" s="82">
        <f t="shared" ref="BB4:BB33" si="15">I3</f>
        <v>0</v>
      </c>
      <c r="BC4" s="82">
        <f t="shared" ref="BC4:BC33" si="16">L3</f>
        <v>0</v>
      </c>
      <c r="BD4" s="82">
        <f t="shared" ref="BD4:BD33" si="17">P3</f>
        <v>0</v>
      </c>
      <c r="BE4" s="82">
        <f t="shared" ref="BE4:BE33" si="18">S3</f>
        <v>0</v>
      </c>
      <c r="BF4" s="83">
        <f t="shared" ref="BF4:BF33" si="19">V3</f>
        <v>0</v>
      </c>
      <c r="BG4" s="84"/>
      <c r="BH4" s="85">
        <f t="shared" ref="BH4:BH33" si="20">D3</f>
        <v>0</v>
      </c>
      <c r="BI4" s="86">
        <f t="shared" ref="BI4:BI33" si="21">G3</f>
        <v>0</v>
      </c>
      <c r="BJ4" s="86">
        <f t="shared" ref="BJ4:BJ33" si="22">J3</f>
        <v>0</v>
      </c>
      <c r="BK4" s="86">
        <f t="shared" ref="BK4:BK33" si="23">M3</f>
        <v>0</v>
      </c>
      <c r="BL4" s="86">
        <f t="shared" ref="BL4:BL33" si="24">Q3</f>
        <v>0</v>
      </c>
      <c r="BM4" s="87">
        <f t="shared" ref="BM4:BM34" si="25">BH4+BI4+BJ4+BK4+BL4</f>
        <v>0</v>
      </c>
      <c r="BN4" s="88"/>
      <c r="BO4" s="89">
        <f t="shared" ref="BO4:BO33" si="26">E3</f>
        <v>0</v>
      </c>
      <c r="BP4" s="90">
        <f t="shared" ref="BP4:BP34" si="27">H3</f>
        <v>0</v>
      </c>
      <c r="BQ4" s="91">
        <f t="shared" ref="BQ4:BQ33" si="28">K3</f>
        <v>0</v>
      </c>
      <c r="BR4" s="90">
        <f t="shared" ref="BR4:BR33" si="29">N3</f>
        <v>0</v>
      </c>
      <c r="BS4" s="90">
        <f t="shared" ref="BS4:BS33" si="30">R3</f>
        <v>0</v>
      </c>
      <c r="BT4" s="86">
        <f t="shared" ref="BT4:BT33" si="31">U3</f>
        <v>0</v>
      </c>
      <c r="BU4" s="324">
        <f t="shared" ref="BU4:BU34" si="32">BO4+BP4+BQ4+BR4+BS4+BT4</f>
        <v>0</v>
      </c>
      <c r="BV4" s="327" t="e">
        <f t="shared" ref="BV4:BV34" si="33">BM4/BU4</f>
        <v>#DIV/0!</v>
      </c>
      <c r="BW4" s="330" t="e">
        <f t="shared" ref="BW4:BW34" si="34">1800/BU4</f>
        <v>#DIV/0!</v>
      </c>
      <c r="BX4" s="93"/>
      <c r="BY4" s="79">
        <f t="shared" ref="BY4:BY33" si="35">$A3</f>
        <v>0</v>
      </c>
      <c r="BZ4" s="80">
        <v>1</v>
      </c>
      <c r="CA4" s="94" t="e">
        <f t="shared" ref="CA4:CA34" si="36">IF(ABS(CG4)&lt;30,BH4/BO4,"no")</f>
        <v>#DIV/0!</v>
      </c>
      <c r="CB4" s="318" t="e">
        <f t="shared" ref="CB4:CB34" si="37">IF(ABS(CH4)&lt;30,BI4/BP4,"no")</f>
        <v>#DIV/0!</v>
      </c>
      <c r="CC4" s="90" t="e">
        <f t="shared" ref="CC4:CC34" si="38">IF(ABS(CI4)&lt;30,BJ4/BQ4,"no")</f>
        <v>#DIV/0!</v>
      </c>
      <c r="CD4" s="90" t="e">
        <f t="shared" ref="CD4:CD34" si="39">IF(ABS(CJ4)&lt;30,BK4/BR4,"no")</f>
        <v>#DIV/0!</v>
      </c>
      <c r="CE4" s="92" t="e">
        <f t="shared" ref="CE4:CE34" si="40">IF(ABS(CK4)&lt;30,BL4/BS4,"no")</f>
        <v>#DIV/0!</v>
      </c>
      <c r="CF4" s="95"/>
      <c r="CG4" s="81">
        <f t="shared" ref="CG4:CG34" si="41">(BA4-AZ4)</f>
        <v>0</v>
      </c>
      <c r="CH4" s="317">
        <f t="shared" ref="CH4:CH34" si="42">(BB4-BA4)</f>
        <v>0</v>
      </c>
      <c r="CI4" s="82">
        <f t="shared" ref="CI4:CI34" si="43">(BC4-BB4)</f>
        <v>0</v>
      </c>
      <c r="CJ4" s="82">
        <f t="shared" ref="CJ4:CJ34" si="44">(BD4-BC4)</f>
        <v>0</v>
      </c>
      <c r="CK4" s="83">
        <f t="shared" ref="CK4:CK34" si="45">(BE4-BD4)</f>
        <v>0</v>
      </c>
      <c r="CR4" s="234"/>
      <c r="CS4" s="234"/>
      <c r="CT4" s="234"/>
      <c r="CU4" s="234"/>
      <c r="CV4" s="224"/>
      <c r="CW4" s="254"/>
      <c r="CX4" s="254"/>
      <c r="CY4" s="254"/>
      <c r="CZ4" s="254"/>
      <c r="DB4" s="254"/>
      <c r="DC4" s="254"/>
      <c r="DD4" s="254"/>
      <c r="DE4" s="254"/>
    </row>
    <row r="5" spans="1:109">
      <c r="A5" s="28"/>
      <c r="B5" s="336">
        <v>3</v>
      </c>
      <c r="C5" s="62"/>
      <c r="D5" s="63"/>
      <c r="E5" s="346"/>
      <c r="F5" s="338"/>
      <c r="G5" s="63"/>
      <c r="H5" s="65"/>
      <c r="I5" s="62"/>
      <c r="J5" s="63"/>
      <c r="K5" s="65"/>
      <c r="L5" s="61"/>
      <c r="M5" s="63"/>
      <c r="N5" s="35"/>
      <c r="O5" s="68"/>
      <c r="P5" s="62"/>
      <c r="Q5" s="63"/>
      <c r="R5" s="35"/>
      <c r="S5" s="68"/>
      <c r="T5" s="96"/>
      <c r="U5" s="69"/>
      <c r="V5" s="70"/>
      <c r="W5" s="71"/>
      <c r="X5" s="72">
        <f t="shared" si="0"/>
        <v>0</v>
      </c>
      <c r="Y5" s="73">
        <f t="shared" ref="Y5:Y33" si="46">D5+G5+J5+M5+Q5+T5</f>
        <v>0</v>
      </c>
      <c r="Z5" s="74">
        <f>COUNT(C5,F5,#REF!,I5,L5,O5,P5,S5,V5,#REF!)</f>
        <v>0</v>
      </c>
      <c r="AA5" s="75" t="e">
        <f t="shared" si="1"/>
        <v>#DIV/0!</v>
      </c>
      <c r="AB5" s="388"/>
      <c r="AC5" s="389"/>
      <c r="AD5" s="42"/>
      <c r="AF5" s="76">
        <v>3</v>
      </c>
      <c r="AG5" s="305">
        <f t="shared" si="11"/>
        <v>0</v>
      </c>
      <c r="AH5" s="306">
        <f t="shared" si="2"/>
        <v>0</v>
      </c>
      <c r="AI5" s="309">
        <f t="shared" si="3"/>
        <v>0</v>
      </c>
      <c r="AJ5" s="308">
        <f t="shared" si="4"/>
        <v>0</v>
      </c>
      <c r="AK5" s="305">
        <f t="shared" si="5"/>
        <v>0</v>
      </c>
      <c r="AL5" s="305">
        <f t="shared" si="6"/>
        <v>0</v>
      </c>
      <c r="AM5" s="305">
        <f t="shared" si="7"/>
        <v>0</v>
      </c>
      <c r="AN5" s="306">
        <f t="shared" si="8"/>
        <v>0</v>
      </c>
      <c r="AO5" s="77" t="e">
        <f t="shared" si="9"/>
        <v>#DIV/0!</v>
      </c>
      <c r="AP5" s="78">
        <f t="shared" si="10"/>
        <v>0</v>
      </c>
      <c r="AQ5" s="46"/>
      <c r="AS5" s="352"/>
      <c r="AT5" s="97">
        <f>AI3</f>
        <v>0</v>
      </c>
      <c r="AU5" s="2">
        <v>70</v>
      </c>
      <c r="AV5" s="2">
        <v>180</v>
      </c>
      <c r="AW5" s="2">
        <v>140</v>
      </c>
      <c r="AX5" s="98">
        <f t="shared" si="12"/>
        <v>0</v>
      </c>
      <c r="AY5" s="99">
        <v>2</v>
      </c>
      <c r="AZ5" s="100">
        <f t="shared" si="13"/>
        <v>0</v>
      </c>
      <c r="BA5" s="101">
        <f t="shared" si="14"/>
        <v>0</v>
      </c>
      <c r="BB5" s="101">
        <f t="shared" si="15"/>
        <v>0</v>
      </c>
      <c r="BC5" s="101">
        <f t="shared" si="16"/>
        <v>0</v>
      </c>
      <c r="BD5" s="101">
        <f t="shared" si="17"/>
        <v>0</v>
      </c>
      <c r="BE5" s="101">
        <f t="shared" si="18"/>
        <v>0</v>
      </c>
      <c r="BF5" s="102">
        <f t="shared" si="19"/>
        <v>0</v>
      </c>
      <c r="BG5" s="84"/>
      <c r="BH5" s="103">
        <f t="shared" si="20"/>
        <v>0</v>
      </c>
      <c r="BI5" s="104">
        <f t="shared" si="21"/>
        <v>0</v>
      </c>
      <c r="BJ5" s="104">
        <f t="shared" si="22"/>
        <v>0</v>
      </c>
      <c r="BK5" s="104">
        <f t="shared" si="23"/>
        <v>0</v>
      </c>
      <c r="BL5" s="104">
        <f t="shared" si="24"/>
        <v>0</v>
      </c>
      <c r="BM5" s="105">
        <f t="shared" si="25"/>
        <v>0</v>
      </c>
      <c r="BN5" s="88"/>
      <c r="BO5" s="106">
        <f t="shared" si="26"/>
        <v>0</v>
      </c>
      <c r="BP5" s="107">
        <f t="shared" si="27"/>
        <v>0</v>
      </c>
      <c r="BQ5" s="108">
        <f t="shared" si="28"/>
        <v>0</v>
      </c>
      <c r="BR5" s="107">
        <f t="shared" si="29"/>
        <v>0</v>
      </c>
      <c r="BS5" s="107">
        <f t="shared" si="30"/>
        <v>0</v>
      </c>
      <c r="BT5" s="104">
        <f t="shared" si="31"/>
        <v>0</v>
      </c>
      <c r="BU5" s="325">
        <f t="shared" si="32"/>
        <v>0</v>
      </c>
      <c r="BV5" s="328" t="e">
        <f t="shared" si="33"/>
        <v>#DIV/0!</v>
      </c>
      <c r="BW5" s="331" t="e">
        <f t="shared" si="34"/>
        <v>#DIV/0!</v>
      </c>
      <c r="BX5" s="93"/>
      <c r="BY5" s="98">
        <f t="shared" si="35"/>
        <v>0</v>
      </c>
      <c r="BZ5" s="99">
        <v>2</v>
      </c>
      <c r="CA5" s="110" t="e">
        <f t="shared" si="36"/>
        <v>#DIV/0!</v>
      </c>
      <c r="CB5" s="107" t="e">
        <f t="shared" si="37"/>
        <v>#DIV/0!</v>
      </c>
      <c r="CC5" s="107" t="e">
        <f t="shared" si="38"/>
        <v>#DIV/0!</v>
      </c>
      <c r="CD5" s="107" t="e">
        <f t="shared" si="39"/>
        <v>#DIV/0!</v>
      </c>
      <c r="CE5" s="109" t="e">
        <f t="shared" si="40"/>
        <v>#DIV/0!</v>
      </c>
      <c r="CF5" s="95"/>
      <c r="CG5" s="100">
        <f t="shared" si="41"/>
        <v>0</v>
      </c>
      <c r="CH5" s="101">
        <f t="shared" si="42"/>
        <v>0</v>
      </c>
      <c r="CI5" s="101">
        <f t="shared" si="43"/>
        <v>0</v>
      </c>
      <c r="CJ5" s="101">
        <f t="shared" si="44"/>
        <v>0</v>
      </c>
      <c r="CK5" s="102">
        <f t="shared" si="45"/>
        <v>0</v>
      </c>
      <c r="CR5" s="234"/>
      <c r="CS5" s="234"/>
      <c r="CT5" s="234"/>
      <c r="CU5" s="234"/>
      <c r="CV5" s="224"/>
      <c r="CW5" s="254"/>
      <c r="CX5" s="254"/>
      <c r="CY5" s="254"/>
      <c r="CZ5" s="254"/>
      <c r="DB5" s="254"/>
      <c r="DC5" s="254"/>
      <c r="DD5" s="254"/>
      <c r="DE5" s="254"/>
    </row>
    <row r="6" spans="1:109">
      <c r="A6" s="61"/>
      <c r="B6" s="336">
        <v>4</v>
      </c>
      <c r="C6" s="62"/>
      <c r="D6" s="63"/>
      <c r="E6" s="346"/>
      <c r="F6" s="338"/>
      <c r="G6" s="63"/>
      <c r="H6" s="65"/>
      <c r="I6" s="62"/>
      <c r="J6" s="67"/>
      <c r="K6" s="65"/>
      <c r="L6" s="61"/>
      <c r="M6" s="63"/>
      <c r="N6" s="35"/>
      <c r="O6" s="68"/>
      <c r="P6" s="62"/>
      <c r="Q6" s="63"/>
      <c r="R6" s="35"/>
      <c r="S6" s="68"/>
      <c r="T6" s="37"/>
      <c r="U6" s="69"/>
      <c r="V6" s="70"/>
      <c r="W6" s="71"/>
      <c r="X6" s="72">
        <f t="shared" si="0"/>
        <v>0</v>
      </c>
      <c r="Y6" s="73">
        <f t="shared" si="46"/>
        <v>0</v>
      </c>
      <c r="Z6" s="74">
        <f>COUNT(C6,F6,#REF!,I6,L6,O6,P6,S6,V6,#REF!)</f>
        <v>0</v>
      </c>
      <c r="AA6" s="75" t="e">
        <f t="shared" si="1"/>
        <v>#DIV/0!</v>
      </c>
      <c r="AB6" s="388"/>
      <c r="AC6" s="389"/>
      <c r="AD6" s="42"/>
      <c r="AF6" s="76">
        <v>4</v>
      </c>
      <c r="AG6" s="305">
        <f t="shared" si="11"/>
        <v>0</v>
      </c>
      <c r="AH6" s="306">
        <f t="shared" si="2"/>
        <v>0</v>
      </c>
      <c r="AI6" s="309">
        <f t="shared" si="3"/>
        <v>0</v>
      </c>
      <c r="AJ6" s="308">
        <f t="shared" si="4"/>
        <v>0</v>
      </c>
      <c r="AK6" s="305">
        <f t="shared" si="5"/>
        <v>0</v>
      </c>
      <c r="AL6" s="305">
        <f t="shared" si="6"/>
        <v>0</v>
      </c>
      <c r="AM6" s="305">
        <f t="shared" si="7"/>
        <v>0</v>
      </c>
      <c r="AN6" s="306">
        <f t="shared" si="8"/>
        <v>0</v>
      </c>
      <c r="AO6" s="77" t="e">
        <f t="shared" si="9"/>
        <v>#DIV/0!</v>
      </c>
      <c r="AP6" s="78">
        <f t="shared" si="10"/>
        <v>0</v>
      </c>
      <c r="AQ6" s="46"/>
      <c r="AS6" s="352"/>
      <c r="AT6" s="97">
        <f>AJ3</f>
        <v>0</v>
      </c>
      <c r="AU6" s="2">
        <v>70</v>
      </c>
      <c r="AV6" s="2">
        <v>180</v>
      </c>
      <c r="AW6" s="2">
        <v>140</v>
      </c>
      <c r="AX6" s="111">
        <f t="shared" si="12"/>
        <v>0</v>
      </c>
      <c r="AY6" s="99">
        <v>3</v>
      </c>
      <c r="AZ6" s="100">
        <f t="shared" si="13"/>
        <v>0</v>
      </c>
      <c r="BA6" s="101">
        <f t="shared" si="14"/>
        <v>0</v>
      </c>
      <c r="BB6" s="101">
        <f t="shared" si="15"/>
        <v>0</v>
      </c>
      <c r="BC6" s="101">
        <f t="shared" si="16"/>
        <v>0</v>
      </c>
      <c r="BD6" s="101">
        <f t="shared" si="17"/>
        <v>0</v>
      </c>
      <c r="BE6" s="101">
        <f t="shared" si="18"/>
        <v>0</v>
      </c>
      <c r="BF6" s="102">
        <f t="shared" si="19"/>
        <v>0</v>
      </c>
      <c r="BG6" s="84"/>
      <c r="BH6" s="103">
        <f t="shared" si="20"/>
        <v>0</v>
      </c>
      <c r="BI6" s="104">
        <f t="shared" si="21"/>
        <v>0</v>
      </c>
      <c r="BJ6" s="104">
        <f t="shared" si="22"/>
        <v>0</v>
      </c>
      <c r="BK6" s="104">
        <f t="shared" si="23"/>
        <v>0</v>
      </c>
      <c r="BL6" s="104">
        <f t="shared" si="24"/>
        <v>0</v>
      </c>
      <c r="BM6" s="105">
        <f t="shared" si="25"/>
        <v>0</v>
      </c>
      <c r="BN6" s="88"/>
      <c r="BO6" s="106">
        <f t="shared" si="26"/>
        <v>0</v>
      </c>
      <c r="BP6" s="107">
        <f t="shared" si="27"/>
        <v>0</v>
      </c>
      <c r="BQ6" s="108">
        <f t="shared" si="28"/>
        <v>0</v>
      </c>
      <c r="BR6" s="107">
        <f t="shared" si="29"/>
        <v>0</v>
      </c>
      <c r="BS6" s="107">
        <f t="shared" si="30"/>
        <v>0</v>
      </c>
      <c r="BT6" s="104">
        <f t="shared" si="31"/>
        <v>0</v>
      </c>
      <c r="BU6" s="325">
        <f t="shared" si="32"/>
        <v>0</v>
      </c>
      <c r="BV6" s="328" t="e">
        <f t="shared" si="33"/>
        <v>#DIV/0!</v>
      </c>
      <c r="BW6" s="331" t="e">
        <f t="shared" si="34"/>
        <v>#DIV/0!</v>
      </c>
      <c r="BX6" s="93"/>
      <c r="BY6" s="111">
        <f t="shared" si="35"/>
        <v>0</v>
      </c>
      <c r="BZ6" s="99">
        <v>3</v>
      </c>
      <c r="CA6" s="110" t="e">
        <f t="shared" si="36"/>
        <v>#DIV/0!</v>
      </c>
      <c r="CB6" s="107" t="e">
        <f t="shared" si="37"/>
        <v>#DIV/0!</v>
      </c>
      <c r="CC6" s="112" t="e">
        <f t="shared" si="38"/>
        <v>#DIV/0!</v>
      </c>
      <c r="CD6" s="107" t="e">
        <f t="shared" si="39"/>
        <v>#DIV/0!</v>
      </c>
      <c r="CE6" s="109" t="e">
        <f t="shared" si="40"/>
        <v>#DIV/0!</v>
      </c>
      <c r="CF6" s="95"/>
      <c r="CG6" s="100">
        <f t="shared" si="41"/>
        <v>0</v>
      </c>
      <c r="CH6" s="101">
        <f t="shared" si="42"/>
        <v>0</v>
      </c>
      <c r="CI6" s="101">
        <f t="shared" si="43"/>
        <v>0</v>
      </c>
      <c r="CJ6" s="101">
        <f t="shared" si="44"/>
        <v>0</v>
      </c>
      <c r="CK6" s="102">
        <f t="shared" si="45"/>
        <v>0</v>
      </c>
      <c r="CR6" s="234"/>
      <c r="CS6" s="234"/>
      <c r="CT6" s="234"/>
      <c r="CU6" s="234"/>
      <c r="CV6" s="224"/>
      <c r="CW6" s="254"/>
      <c r="CX6" s="254"/>
      <c r="CY6" s="254"/>
      <c r="CZ6" s="254"/>
      <c r="DB6" s="254"/>
      <c r="DC6" s="254"/>
      <c r="DD6" s="254"/>
      <c r="DE6" s="254"/>
    </row>
    <row r="7" spans="1:109">
      <c r="A7" s="61"/>
      <c r="B7" s="336">
        <v>5</v>
      </c>
      <c r="C7" s="62"/>
      <c r="D7" s="63"/>
      <c r="E7" s="347"/>
      <c r="F7" s="338"/>
      <c r="G7" s="63"/>
      <c r="H7" s="65"/>
      <c r="I7" s="62"/>
      <c r="J7" s="63"/>
      <c r="K7" s="65"/>
      <c r="L7" s="61"/>
      <c r="M7" s="67"/>
      <c r="N7" s="35"/>
      <c r="O7" s="68"/>
      <c r="P7" s="62"/>
      <c r="Q7" s="63"/>
      <c r="R7" s="35"/>
      <c r="S7" s="68"/>
      <c r="T7" s="37"/>
      <c r="U7" s="69"/>
      <c r="V7" s="114"/>
      <c r="W7" s="71"/>
      <c r="X7" s="72">
        <f t="shared" si="0"/>
        <v>0</v>
      </c>
      <c r="Y7" s="73">
        <f t="shared" si="46"/>
        <v>0</v>
      </c>
      <c r="Z7" s="74">
        <f>COUNT(C7,F7,#REF!,I7,L7,O7,P7,S7,V7,#REF!)</f>
        <v>0</v>
      </c>
      <c r="AA7" s="75" t="e">
        <f t="shared" si="1"/>
        <v>#DIV/0!</v>
      </c>
      <c r="AB7" s="388"/>
      <c r="AC7" s="389"/>
      <c r="AD7" s="42"/>
      <c r="AF7" s="76">
        <v>5</v>
      </c>
      <c r="AG7" s="305">
        <f t="shared" si="11"/>
        <v>0</v>
      </c>
      <c r="AH7" s="306">
        <f t="shared" si="2"/>
        <v>0</v>
      </c>
      <c r="AI7" s="309">
        <f t="shared" si="3"/>
        <v>0</v>
      </c>
      <c r="AJ7" s="308">
        <f t="shared" si="4"/>
        <v>0</v>
      </c>
      <c r="AK7" s="305">
        <f t="shared" si="5"/>
        <v>0</v>
      </c>
      <c r="AL7" s="305">
        <f t="shared" si="6"/>
        <v>0</v>
      </c>
      <c r="AM7" s="305">
        <f t="shared" si="7"/>
        <v>0</v>
      </c>
      <c r="AN7" s="306">
        <f t="shared" si="8"/>
        <v>0</v>
      </c>
      <c r="AO7" s="77" t="e">
        <f t="shared" si="9"/>
        <v>#DIV/0!</v>
      </c>
      <c r="AP7" s="78">
        <f t="shared" si="10"/>
        <v>0</v>
      </c>
      <c r="AQ7" s="46"/>
      <c r="AS7" s="352"/>
      <c r="AT7" s="97">
        <f>AK3</f>
        <v>0</v>
      </c>
      <c r="AU7" s="2">
        <v>70</v>
      </c>
      <c r="AV7" s="2">
        <v>180</v>
      </c>
      <c r="AW7" s="2">
        <v>140</v>
      </c>
      <c r="AX7" s="111">
        <f t="shared" si="12"/>
        <v>0</v>
      </c>
      <c r="AY7" s="99">
        <v>4</v>
      </c>
      <c r="AZ7" s="100">
        <f t="shared" si="13"/>
        <v>0</v>
      </c>
      <c r="BA7" s="101">
        <f t="shared" si="14"/>
        <v>0</v>
      </c>
      <c r="BB7" s="101">
        <f t="shared" si="15"/>
        <v>0</v>
      </c>
      <c r="BC7" s="101">
        <f t="shared" si="16"/>
        <v>0</v>
      </c>
      <c r="BD7" s="101">
        <f t="shared" si="17"/>
        <v>0</v>
      </c>
      <c r="BE7" s="101">
        <f t="shared" si="18"/>
        <v>0</v>
      </c>
      <c r="BF7" s="102">
        <f t="shared" si="19"/>
        <v>0</v>
      </c>
      <c r="BG7" s="84"/>
      <c r="BH7" s="103">
        <f t="shared" si="20"/>
        <v>0</v>
      </c>
      <c r="BI7" s="104">
        <f t="shared" si="21"/>
        <v>0</v>
      </c>
      <c r="BJ7" s="104">
        <f t="shared" si="22"/>
        <v>0</v>
      </c>
      <c r="BK7" s="104">
        <f t="shared" si="23"/>
        <v>0</v>
      </c>
      <c r="BL7" s="104">
        <f t="shared" si="24"/>
        <v>0</v>
      </c>
      <c r="BM7" s="105">
        <f t="shared" si="25"/>
        <v>0</v>
      </c>
      <c r="BN7" s="88"/>
      <c r="BO7" s="106">
        <f t="shared" si="26"/>
        <v>0</v>
      </c>
      <c r="BP7" s="107">
        <f t="shared" si="27"/>
        <v>0</v>
      </c>
      <c r="BQ7" s="108">
        <f t="shared" si="28"/>
        <v>0</v>
      </c>
      <c r="BR7" s="107">
        <f t="shared" si="29"/>
        <v>0</v>
      </c>
      <c r="BS7" s="107">
        <f t="shared" si="30"/>
        <v>0</v>
      </c>
      <c r="BT7" s="104">
        <f t="shared" si="31"/>
        <v>0</v>
      </c>
      <c r="BU7" s="325">
        <f t="shared" si="32"/>
        <v>0</v>
      </c>
      <c r="BV7" s="328" t="e">
        <f t="shared" si="33"/>
        <v>#DIV/0!</v>
      </c>
      <c r="BW7" s="331" t="e">
        <f t="shared" si="34"/>
        <v>#DIV/0!</v>
      </c>
      <c r="BX7" s="93"/>
      <c r="BY7" s="111">
        <f t="shared" si="35"/>
        <v>0</v>
      </c>
      <c r="BZ7" s="99">
        <v>4</v>
      </c>
      <c r="CA7" s="115" t="e">
        <f t="shared" si="36"/>
        <v>#DIV/0!</v>
      </c>
      <c r="CB7" s="107" t="e">
        <f t="shared" si="37"/>
        <v>#DIV/0!</v>
      </c>
      <c r="CC7" s="112" t="e">
        <f t="shared" si="38"/>
        <v>#DIV/0!</v>
      </c>
      <c r="CD7" s="107" t="e">
        <f t="shared" si="39"/>
        <v>#DIV/0!</v>
      </c>
      <c r="CE7" s="116" t="e">
        <f t="shared" si="40"/>
        <v>#DIV/0!</v>
      </c>
      <c r="CF7" s="95"/>
      <c r="CG7" s="117">
        <f t="shared" si="41"/>
        <v>0</v>
      </c>
      <c r="CH7" s="101">
        <f t="shared" si="42"/>
        <v>0</v>
      </c>
      <c r="CI7" s="118">
        <f t="shared" si="43"/>
        <v>0</v>
      </c>
      <c r="CJ7" s="118">
        <f t="shared" si="44"/>
        <v>0</v>
      </c>
      <c r="CK7" s="119">
        <f t="shared" si="45"/>
        <v>0</v>
      </c>
      <c r="CR7" s="234"/>
      <c r="CS7" s="234"/>
      <c r="CT7" s="234"/>
      <c r="CU7" s="234"/>
      <c r="CV7" s="224"/>
      <c r="CW7" s="254"/>
      <c r="CX7" s="254"/>
      <c r="CY7" s="254"/>
      <c r="CZ7" s="254"/>
      <c r="DB7" s="254"/>
      <c r="DC7" s="254"/>
      <c r="DD7" s="254"/>
      <c r="DE7" s="254"/>
    </row>
    <row r="8" spans="1:109">
      <c r="A8" s="61"/>
      <c r="B8" s="336">
        <v>6</v>
      </c>
      <c r="C8" s="62"/>
      <c r="D8" s="63"/>
      <c r="E8" s="347"/>
      <c r="F8" s="338"/>
      <c r="G8" s="63"/>
      <c r="H8" s="65"/>
      <c r="I8" s="62"/>
      <c r="J8" s="63"/>
      <c r="K8" s="65"/>
      <c r="L8" s="61"/>
      <c r="M8" s="63"/>
      <c r="N8" s="35"/>
      <c r="O8" s="68"/>
      <c r="P8" s="120"/>
      <c r="Q8" s="63"/>
      <c r="R8" s="35"/>
      <c r="S8" s="68"/>
      <c r="T8" s="37"/>
      <c r="U8" s="69"/>
      <c r="V8" s="114"/>
      <c r="W8" s="71"/>
      <c r="X8" s="72">
        <f t="shared" si="0"/>
        <v>0</v>
      </c>
      <c r="Y8" s="73">
        <f t="shared" si="46"/>
        <v>0</v>
      </c>
      <c r="Z8" s="74">
        <f>COUNT(C8,F8,#REF!,I8,L8,O8,P8,S8,V8,#REF!)</f>
        <v>0</v>
      </c>
      <c r="AA8" s="75" t="e">
        <f t="shared" si="1"/>
        <v>#DIV/0!</v>
      </c>
      <c r="AB8" s="388"/>
      <c r="AC8" s="389"/>
      <c r="AD8" s="42"/>
      <c r="AF8" s="76">
        <v>6</v>
      </c>
      <c r="AG8" s="305">
        <f t="shared" si="11"/>
        <v>0</v>
      </c>
      <c r="AH8" s="306">
        <f t="shared" si="2"/>
        <v>0</v>
      </c>
      <c r="AI8" s="307">
        <f t="shared" si="3"/>
        <v>0</v>
      </c>
      <c r="AJ8" s="308">
        <f t="shared" si="4"/>
        <v>0</v>
      </c>
      <c r="AK8" s="305">
        <f t="shared" si="5"/>
        <v>0</v>
      </c>
      <c r="AL8" s="305">
        <f t="shared" si="6"/>
        <v>0</v>
      </c>
      <c r="AM8" s="305">
        <f t="shared" si="7"/>
        <v>0</v>
      </c>
      <c r="AN8" s="306">
        <f t="shared" si="8"/>
        <v>0</v>
      </c>
      <c r="AO8" s="77" t="e">
        <f t="shared" si="9"/>
        <v>#DIV/0!</v>
      </c>
      <c r="AP8" s="78">
        <f t="shared" si="10"/>
        <v>0</v>
      </c>
      <c r="AQ8" s="46"/>
      <c r="AS8" s="352"/>
      <c r="AT8" s="97">
        <f>AL3</f>
        <v>0</v>
      </c>
      <c r="AU8" s="2">
        <v>70</v>
      </c>
      <c r="AV8" s="2">
        <v>180</v>
      </c>
      <c r="AW8" s="2">
        <v>140</v>
      </c>
      <c r="AX8" s="111">
        <f t="shared" si="12"/>
        <v>0</v>
      </c>
      <c r="AY8" s="99">
        <v>5</v>
      </c>
      <c r="AZ8" s="100">
        <f t="shared" si="13"/>
        <v>0</v>
      </c>
      <c r="BA8" s="101">
        <f t="shared" si="14"/>
        <v>0</v>
      </c>
      <c r="BB8" s="101">
        <f t="shared" si="15"/>
        <v>0</v>
      </c>
      <c r="BC8" s="101">
        <f t="shared" si="16"/>
        <v>0</v>
      </c>
      <c r="BD8" s="101">
        <f t="shared" si="17"/>
        <v>0</v>
      </c>
      <c r="BE8" s="101">
        <f t="shared" si="18"/>
        <v>0</v>
      </c>
      <c r="BF8" s="102">
        <f t="shared" si="19"/>
        <v>0</v>
      </c>
      <c r="BG8" s="84"/>
      <c r="BH8" s="103">
        <f t="shared" si="20"/>
        <v>0</v>
      </c>
      <c r="BI8" s="104">
        <f t="shared" si="21"/>
        <v>0</v>
      </c>
      <c r="BJ8" s="104">
        <f t="shared" si="22"/>
        <v>0</v>
      </c>
      <c r="BK8" s="104">
        <f t="shared" si="23"/>
        <v>0</v>
      </c>
      <c r="BL8" s="104">
        <f t="shared" si="24"/>
        <v>0</v>
      </c>
      <c r="BM8" s="105">
        <f t="shared" si="25"/>
        <v>0</v>
      </c>
      <c r="BN8" s="88"/>
      <c r="BO8" s="106">
        <f t="shared" si="26"/>
        <v>0</v>
      </c>
      <c r="BP8" s="107">
        <f t="shared" si="27"/>
        <v>0</v>
      </c>
      <c r="BQ8" s="108">
        <f t="shared" si="28"/>
        <v>0</v>
      </c>
      <c r="BR8" s="107">
        <f t="shared" si="29"/>
        <v>0</v>
      </c>
      <c r="BS8" s="107">
        <f t="shared" si="30"/>
        <v>0</v>
      </c>
      <c r="BT8" s="104">
        <f t="shared" si="31"/>
        <v>0</v>
      </c>
      <c r="BU8" s="325">
        <f t="shared" si="32"/>
        <v>0</v>
      </c>
      <c r="BV8" s="328" t="e">
        <f t="shared" si="33"/>
        <v>#DIV/0!</v>
      </c>
      <c r="BW8" s="332" t="e">
        <f t="shared" si="34"/>
        <v>#DIV/0!</v>
      </c>
      <c r="BX8" s="93"/>
      <c r="BY8" s="111">
        <f t="shared" si="35"/>
        <v>0</v>
      </c>
      <c r="BZ8" s="99">
        <v>5</v>
      </c>
      <c r="CA8" s="115" t="e">
        <f t="shared" si="36"/>
        <v>#DIV/0!</v>
      </c>
      <c r="CB8" s="107" t="e">
        <f t="shared" si="37"/>
        <v>#DIV/0!</v>
      </c>
      <c r="CC8" s="112" t="e">
        <f t="shared" si="38"/>
        <v>#DIV/0!</v>
      </c>
      <c r="CD8" s="107" t="e">
        <f t="shared" si="39"/>
        <v>#DIV/0!</v>
      </c>
      <c r="CE8" s="116" t="e">
        <f t="shared" si="40"/>
        <v>#DIV/0!</v>
      </c>
      <c r="CF8" s="95"/>
      <c r="CG8" s="117">
        <f t="shared" si="41"/>
        <v>0</v>
      </c>
      <c r="CH8" s="101">
        <f t="shared" si="42"/>
        <v>0</v>
      </c>
      <c r="CI8" s="118">
        <f t="shared" si="43"/>
        <v>0</v>
      </c>
      <c r="CJ8" s="118">
        <f t="shared" si="44"/>
        <v>0</v>
      </c>
      <c r="CK8" s="119">
        <f t="shared" si="45"/>
        <v>0</v>
      </c>
      <c r="CR8" s="234"/>
      <c r="CS8" s="234"/>
      <c r="CT8" s="234"/>
      <c r="CU8" s="234"/>
      <c r="CV8" s="224"/>
      <c r="CW8" s="254"/>
      <c r="CX8" s="254"/>
      <c r="CY8" s="254"/>
      <c r="CZ8" s="254"/>
      <c r="DB8" s="254"/>
      <c r="DC8" s="254"/>
      <c r="DD8" s="254"/>
      <c r="DE8" s="254"/>
    </row>
    <row r="9" spans="1:109">
      <c r="A9" s="113"/>
      <c r="B9" s="336">
        <v>7</v>
      </c>
      <c r="C9" s="62"/>
      <c r="D9" s="63"/>
      <c r="E9" s="347"/>
      <c r="F9" s="338"/>
      <c r="G9" s="63"/>
      <c r="H9" s="65"/>
      <c r="I9" s="62"/>
      <c r="J9" s="63"/>
      <c r="K9" s="65"/>
      <c r="L9" s="61"/>
      <c r="M9" s="63"/>
      <c r="N9" s="35"/>
      <c r="O9" s="68"/>
      <c r="P9" s="62"/>
      <c r="Q9" s="63"/>
      <c r="R9" s="35"/>
      <c r="S9" s="68"/>
      <c r="T9" s="37"/>
      <c r="U9" s="69"/>
      <c r="V9" s="70"/>
      <c r="W9" s="71"/>
      <c r="X9" s="72">
        <f t="shared" si="0"/>
        <v>0</v>
      </c>
      <c r="Y9" s="73">
        <f t="shared" si="46"/>
        <v>0</v>
      </c>
      <c r="Z9" s="74">
        <f>COUNT(C9,F9,#REF!,I9,L9,O9,P9,S9,V9,#REF!)</f>
        <v>0</v>
      </c>
      <c r="AA9" s="75" t="e">
        <f t="shared" si="1"/>
        <v>#DIV/0!</v>
      </c>
      <c r="AB9" s="388"/>
      <c r="AC9" s="389"/>
      <c r="AD9" s="42"/>
      <c r="AF9" s="76">
        <v>7</v>
      </c>
      <c r="AG9" s="305">
        <f t="shared" si="11"/>
        <v>0</v>
      </c>
      <c r="AH9" s="306">
        <f t="shared" si="2"/>
        <v>0</v>
      </c>
      <c r="AI9" s="309">
        <f t="shared" si="3"/>
        <v>0</v>
      </c>
      <c r="AJ9" s="308">
        <f t="shared" si="4"/>
        <v>0</v>
      </c>
      <c r="AK9" s="305">
        <f t="shared" si="5"/>
        <v>0</v>
      </c>
      <c r="AL9" s="305">
        <f t="shared" si="6"/>
        <v>0</v>
      </c>
      <c r="AM9" s="305">
        <f t="shared" si="7"/>
        <v>0</v>
      </c>
      <c r="AN9" s="306">
        <f t="shared" si="8"/>
        <v>0</v>
      </c>
      <c r="AO9" s="77" t="e">
        <f t="shared" si="9"/>
        <v>#DIV/0!</v>
      </c>
      <c r="AP9" s="78">
        <f t="shared" si="10"/>
        <v>0</v>
      </c>
      <c r="AQ9" s="46"/>
      <c r="AS9" s="352"/>
      <c r="AT9" s="47">
        <f>AM3</f>
        <v>0</v>
      </c>
      <c r="AU9" s="2">
        <v>70</v>
      </c>
      <c r="AV9" s="2">
        <v>180</v>
      </c>
      <c r="AW9" s="2">
        <v>140</v>
      </c>
      <c r="AX9" s="111">
        <f t="shared" si="12"/>
        <v>0</v>
      </c>
      <c r="AY9" s="99">
        <v>6</v>
      </c>
      <c r="AZ9" s="100">
        <f t="shared" si="13"/>
        <v>0</v>
      </c>
      <c r="BA9" s="101">
        <f t="shared" si="14"/>
        <v>0</v>
      </c>
      <c r="BB9" s="101">
        <f t="shared" si="15"/>
        <v>0</v>
      </c>
      <c r="BC9" s="101">
        <f t="shared" si="16"/>
        <v>0</v>
      </c>
      <c r="BD9" s="101">
        <f t="shared" si="17"/>
        <v>0</v>
      </c>
      <c r="BE9" s="101">
        <f t="shared" si="18"/>
        <v>0</v>
      </c>
      <c r="BF9" s="102">
        <f t="shared" si="19"/>
        <v>0</v>
      </c>
      <c r="BG9" s="84"/>
      <c r="BH9" s="103">
        <f t="shared" si="20"/>
        <v>0</v>
      </c>
      <c r="BI9" s="104">
        <f t="shared" si="21"/>
        <v>0</v>
      </c>
      <c r="BJ9" s="104">
        <f t="shared" si="22"/>
        <v>0</v>
      </c>
      <c r="BK9" s="104">
        <f t="shared" si="23"/>
        <v>0</v>
      </c>
      <c r="BL9" s="104">
        <f t="shared" si="24"/>
        <v>0</v>
      </c>
      <c r="BM9" s="105">
        <f t="shared" si="25"/>
        <v>0</v>
      </c>
      <c r="BN9" s="88"/>
      <c r="BO9" s="106">
        <f t="shared" si="26"/>
        <v>0</v>
      </c>
      <c r="BP9" s="107">
        <f t="shared" si="27"/>
        <v>0</v>
      </c>
      <c r="BQ9" s="108">
        <f t="shared" si="28"/>
        <v>0</v>
      </c>
      <c r="BR9" s="107">
        <f t="shared" si="29"/>
        <v>0</v>
      </c>
      <c r="BS9" s="107">
        <f t="shared" si="30"/>
        <v>0</v>
      </c>
      <c r="BT9" s="104">
        <f t="shared" si="31"/>
        <v>0</v>
      </c>
      <c r="BU9" s="325">
        <f t="shared" si="32"/>
        <v>0</v>
      </c>
      <c r="BV9" s="328" t="e">
        <f t="shared" si="33"/>
        <v>#DIV/0!</v>
      </c>
      <c r="BW9" s="331" t="e">
        <f t="shared" si="34"/>
        <v>#DIV/0!</v>
      </c>
      <c r="BX9" s="93"/>
      <c r="BY9" s="111">
        <f t="shared" si="35"/>
        <v>0</v>
      </c>
      <c r="BZ9" s="99">
        <v>6</v>
      </c>
      <c r="CA9" s="115" t="e">
        <f t="shared" si="36"/>
        <v>#DIV/0!</v>
      </c>
      <c r="CB9" s="107" t="e">
        <f t="shared" si="37"/>
        <v>#DIV/0!</v>
      </c>
      <c r="CC9" s="112" t="e">
        <f t="shared" si="38"/>
        <v>#DIV/0!</v>
      </c>
      <c r="CD9" s="107" t="e">
        <f t="shared" si="39"/>
        <v>#DIV/0!</v>
      </c>
      <c r="CE9" s="116" t="e">
        <f t="shared" si="40"/>
        <v>#DIV/0!</v>
      </c>
      <c r="CF9" s="95"/>
      <c r="CG9" s="117">
        <f t="shared" si="41"/>
        <v>0</v>
      </c>
      <c r="CH9" s="101">
        <f t="shared" si="42"/>
        <v>0</v>
      </c>
      <c r="CI9" s="118">
        <f t="shared" si="43"/>
        <v>0</v>
      </c>
      <c r="CJ9" s="118">
        <f t="shared" si="44"/>
        <v>0</v>
      </c>
      <c r="CK9" s="119">
        <f t="shared" si="45"/>
        <v>0</v>
      </c>
      <c r="CR9" s="234"/>
      <c r="CS9" s="234"/>
      <c r="CT9" s="234"/>
      <c r="CU9" s="234"/>
      <c r="CV9" s="224"/>
      <c r="CW9" s="254"/>
      <c r="CX9" s="254"/>
      <c r="CY9" s="254"/>
      <c r="CZ9" s="254"/>
      <c r="DB9" s="254"/>
      <c r="DC9" s="254"/>
      <c r="DD9" s="254"/>
      <c r="DE9" s="254"/>
    </row>
    <row r="10" spans="1:109">
      <c r="A10" s="61"/>
      <c r="B10" s="336">
        <v>8</v>
      </c>
      <c r="C10" s="62"/>
      <c r="D10" s="63"/>
      <c r="E10" s="346"/>
      <c r="F10" s="338"/>
      <c r="G10" s="63"/>
      <c r="H10" s="65"/>
      <c r="I10" s="62"/>
      <c r="J10" s="63"/>
      <c r="K10" s="65"/>
      <c r="L10" s="61"/>
      <c r="M10" s="63"/>
      <c r="N10" s="35"/>
      <c r="O10" s="68"/>
      <c r="P10" s="62"/>
      <c r="Q10" s="63"/>
      <c r="R10" s="35"/>
      <c r="S10" s="68"/>
      <c r="T10" s="37"/>
      <c r="U10" s="69"/>
      <c r="V10" s="70"/>
      <c r="W10" s="71"/>
      <c r="X10" s="72">
        <f t="shared" si="0"/>
        <v>0</v>
      </c>
      <c r="Y10" s="73">
        <f t="shared" si="46"/>
        <v>0</v>
      </c>
      <c r="Z10" s="74">
        <f>COUNT(C10,F10,#REF!,I10,L10,O10,P10,S10,V10,#REF!)</f>
        <v>0</v>
      </c>
      <c r="AA10" s="75" t="e">
        <f t="shared" si="1"/>
        <v>#DIV/0!</v>
      </c>
      <c r="AB10" s="388"/>
      <c r="AC10" s="389"/>
      <c r="AD10" s="42"/>
      <c r="AF10" s="76">
        <v>8</v>
      </c>
      <c r="AG10" s="305">
        <f t="shared" si="11"/>
        <v>0</v>
      </c>
      <c r="AH10" s="306">
        <f t="shared" si="2"/>
        <v>0</v>
      </c>
      <c r="AI10" s="309">
        <f t="shared" si="3"/>
        <v>0</v>
      </c>
      <c r="AJ10" s="308">
        <f t="shared" si="4"/>
        <v>0</v>
      </c>
      <c r="AK10" s="305">
        <f t="shared" si="5"/>
        <v>0</v>
      </c>
      <c r="AL10" s="305">
        <f t="shared" si="6"/>
        <v>0</v>
      </c>
      <c r="AM10" s="305">
        <f t="shared" si="7"/>
        <v>0</v>
      </c>
      <c r="AN10" s="306">
        <f t="shared" si="8"/>
        <v>0</v>
      </c>
      <c r="AO10" s="77" t="e">
        <f t="shared" si="9"/>
        <v>#DIV/0!</v>
      </c>
      <c r="AP10" s="78">
        <f t="shared" si="10"/>
        <v>0</v>
      </c>
      <c r="AQ10" s="46"/>
      <c r="AS10" s="353"/>
      <c r="AT10" s="47">
        <f>AN3</f>
        <v>0</v>
      </c>
      <c r="AU10" s="2">
        <v>70</v>
      </c>
      <c r="AV10" s="2">
        <v>180</v>
      </c>
      <c r="AW10" s="2">
        <v>140</v>
      </c>
      <c r="AX10" s="111">
        <f t="shared" si="12"/>
        <v>0</v>
      </c>
      <c r="AY10" s="99">
        <v>7</v>
      </c>
      <c r="AZ10" s="100">
        <f t="shared" si="13"/>
        <v>0</v>
      </c>
      <c r="BA10" s="101">
        <f t="shared" si="14"/>
        <v>0</v>
      </c>
      <c r="BB10" s="101">
        <f t="shared" si="15"/>
        <v>0</v>
      </c>
      <c r="BC10" s="101">
        <f t="shared" si="16"/>
        <v>0</v>
      </c>
      <c r="BD10" s="101">
        <f t="shared" si="17"/>
        <v>0</v>
      </c>
      <c r="BE10" s="101">
        <f t="shared" si="18"/>
        <v>0</v>
      </c>
      <c r="BF10" s="102">
        <f t="shared" si="19"/>
        <v>0</v>
      </c>
      <c r="BG10" s="84"/>
      <c r="BH10" s="103">
        <f t="shared" si="20"/>
        <v>0</v>
      </c>
      <c r="BI10" s="104">
        <f t="shared" si="21"/>
        <v>0</v>
      </c>
      <c r="BJ10" s="104">
        <f t="shared" si="22"/>
        <v>0</v>
      </c>
      <c r="BK10" s="104">
        <f t="shared" si="23"/>
        <v>0</v>
      </c>
      <c r="BL10" s="104">
        <f t="shared" si="24"/>
        <v>0</v>
      </c>
      <c r="BM10" s="105">
        <f t="shared" si="25"/>
        <v>0</v>
      </c>
      <c r="BN10" s="121"/>
      <c r="BO10" s="106">
        <f t="shared" si="26"/>
        <v>0</v>
      </c>
      <c r="BP10" s="107">
        <f t="shared" si="27"/>
        <v>0</v>
      </c>
      <c r="BQ10" s="108">
        <f t="shared" si="28"/>
        <v>0</v>
      </c>
      <c r="BR10" s="107">
        <f t="shared" si="29"/>
        <v>0</v>
      </c>
      <c r="BS10" s="107">
        <f t="shared" si="30"/>
        <v>0</v>
      </c>
      <c r="BT10" s="104">
        <f t="shared" si="31"/>
        <v>0</v>
      </c>
      <c r="BU10" s="325">
        <f t="shared" si="32"/>
        <v>0</v>
      </c>
      <c r="BV10" s="328" t="e">
        <f t="shared" si="33"/>
        <v>#DIV/0!</v>
      </c>
      <c r="BW10" s="331" t="e">
        <f t="shared" si="34"/>
        <v>#DIV/0!</v>
      </c>
      <c r="BX10" s="93"/>
      <c r="BY10" s="111">
        <f t="shared" si="35"/>
        <v>0</v>
      </c>
      <c r="BZ10" s="99">
        <v>7</v>
      </c>
      <c r="CA10" s="115" t="e">
        <f t="shared" si="36"/>
        <v>#DIV/0!</v>
      </c>
      <c r="CB10" s="107" t="e">
        <f t="shared" si="37"/>
        <v>#DIV/0!</v>
      </c>
      <c r="CC10" s="112" t="e">
        <f t="shared" si="38"/>
        <v>#DIV/0!</v>
      </c>
      <c r="CD10" s="107" t="e">
        <f t="shared" si="39"/>
        <v>#DIV/0!</v>
      </c>
      <c r="CE10" s="116" t="e">
        <f t="shared" si="40"/>
        <v>#DIV/0!</v>
      </c>
      <c r="CF10" s="95"/>
      <c r="CG10" s="117">
        <f t="shared" si="41"/>
        <v>0</v>
      </c>
      <c r="CH10" s="101">
        <f t="shared" si="42"/>
        <v>0</v>
      </c>
      <c r="CI10" s="118">
        <f t="shared" si="43"/>
        <v>0</v>
      </c>
      <c r="CJ10" s="118">
        <f t="shared" si="44"/>
        <v>0</v>
      </c>
      <c r="CK10" s="119">
        <f t="shared" si="45"/>
        <v>0</v>
      </c>
      <c r="CR10" s="234"/>
      <c r="CS10" s="234"/>
      <c r="CT10" s="234"/>
      <c r="CU10" s="234"/>
      <c r="CV10" s="224"/>
      <c r="CW10" s="254"/>
      <c r="CX10" s="254"/>
      <c r="CY10" s="254"/>
      <c r="CZ10" s="254"/>
      <c r="DB10" s="254"/>
      <c r="DC10" s="254"/>
      <c r="DD10" s="254"/>
      <c r="DE10" s="254"/>
    </row>
    <row r="11" spans="1:109">
      <c r="A11" s="61"/>
      <c r="B11" s="336">
        <v>9</v>
      </c>
      <c r="C11" s="62"/>
      <c r="D11" s="63"/>
      <c r="E11" s="346"/>
      <c r="F11" s="338"/>
      <c r="G11" s="63"/>
      <c r="H11" s="65"/>
      <c r="I11" s="62"/>
      <c r="J11" s="67"/>
      <c r="K11" s="65"/>
      <c r="L11" s="61"/>
      <c r="M11" s="63"/>
      <c r="N11" s="35"/>
      <c r="O11" s="68"/>
      <c r="P11" s="62"/>
      <c r="Q11" s="63"/>
      <c r="R11" s="122"/>
      <c r="S11" s="68"/>
      <c r="T11" s="37"/>
      <c r="U11" s="69"/>
      <c r="V11" s="70"/>
      <c r="W11" s="71"/>
      <c r="X11" s="72">
        <f t="shared" si="0"/>
        <v>0</v>
      </c>
      <c r="Y11" s="73">
        <f t="shared" si="46"/>
        <v>0</v>
      </c>
      <c r="Z11" s="74">
        <f>COUNT(C11,F11,#REF!,I11,L11,O11,P11,S11,V11,#REF!)</f>
        <v>0</v>
      </c>
      <c r="AA11" s="75" t="e">
        <f t="shared" si="1"/>
        <v>#DIV/0!</v>
      </c>
      <c r="AB11" s="388"/>
      <c r="AC11" s="389"/>
      <c r="AD11" s="42"/>
      <c r="AF11" s="76">
        <v>9</v>
      </c>
      <c r="AG11" s="305">
        <f t="shared" si="11"/>
        <v>0</v>
      </c>
      <c r="AH11" s="306">
        <f t="shared" si="2"/>
        <v>0</v>
      </c>
      <c r="AI11" s="309">
        <f t="shared" si="3"/>
        <v>0</v>
      </c>
      <c r="AJ11" s="308">
        <f t="shared" si="4"/>
        <v>0</v>
      </c>
      <c r="AK11" s="305">
        <f t="shared" si="5"/>
        <v>0</v>
      </c>
      <c r="AL11" s="305">
        <f t="shared" si="6"/>
        <v>0</v>
      </c>
      <c r="AM11" s="305">
        <f t="shared" si="7"/>
        <v>0</v>
      </c>
      <c r="AN11" s="306">
        <f t="shared" si="8"/>
        <v>0</v>
      </c>
      <c r="AO11" s="77" t="e">
        <f t="shared" si="9"/>
        <v>#DIV/0!</v>
      </c>
      <c r="AP11" s="78">
        <f t="shared" si="10"/>
        <v>0</v>
      </c>
      <c r="AQ11" s="46"/>
      <c r="AS11" s="351">
        <v>2</v>
      </c>
      <c r="AT11" s="47">
        <f>AG4</f>
        <v>0</v>
      </c>
      <c r="AU11" s="2">
        <v>70</v>
      </c>
      <c r="AV11" s="2">
        <v>180</v>
      </c>
      <c r="AW11" s="2">
        <v>140</v>
      </c>
      <c r="AX11" s="111">
        <f t="shared" si="12"/>
        <v>0</v>
      </c>
      <c r="AY11" s="99">
        <v>8</v>
      </c>
      <c r="AZ11" s="100">
        <f t="shared" si="13"/>
        <v>0</v>
      </c>
      <c r="BA11" s="101">
        <f t="shared" si="14"/>
        <v>0</v>
      </c>
      <c r="BB11" s="101">
        <f t="shared" si="15"/>
        <v>0</v>
      </c>
      <c r="BC11" s="101">
        <f t="shared" si="16"/>
        <v>0</v>
      </c>
      <c r="BD11" s="101">
        <f t="shared" si="17"/>
        <v>0</v>
      </c>
      <c r="BE11" s="101">
        <f t="shared" si="18"/>
        <v>0</v>
      </c>
      <c r="BF11" s="102">
        <f t="shared" si="19"/>
        <v>0</v>
      </c>
      <c r="BG11" s="84"/>
      <c r="BH11" s="103">
        <f t="shared" si="20"/>
        <v>0</v>
      </c>
      <c r="BI11" s="104">
        <f t="shared" si="21"/>
        <v>0</v>
      </c>
      <c r="BJ11" s="104">
        <f t="shared" si="22"/>
        <v>0</v>
      </c>
      <c r="BK11" s="104">
        <f t="shared" si="23"/>
        <v>0</v>
      </c>
      <c r="BL11" s="104">
        <f t="shared" si="24"/>
        <v>0</v>
      </c>
      <c r="BM11" s="105">
        <f t="shared" si="25"/>
        <v>0</v>
      </c>
      <c r="BN11" s="121"/>
      <c r="BO11" s="106">
        <f t="shared" si="26"/>
        <v>0</v>
      </c>
      <c r="BP11" s="107">
        <f t="shared" si="27"/>
        <v>0</v>
      </c>
      <c r="BQ11" s="108">
        <f t="shared" si="28"/>
        <v>0</v>
      </c>
      <c r="BR11" s="107">
        <f t="shared" si="29"/>
        <v>0</v>
      </c>
      <c r="BS11" s="107">
        <f t="shared" si="30"/>
        <v>0</v>
      </c>
      <c r="BT11" s="104">
        <f t="shared" si="31"/>
        <v>0</v>
      </c>
      <c r="BU11" s="325">
        <f t="shared" si="32"/>
        <v>0</v>
      </c>
      <c r="BV11" s="328" t="e">
        <f t="shared" si="33"/>
        <v>#DIV/0!</v>
      </c>
      <c r="BW11" s="331" t="e">
        <f t="shared" si="34"/>
        <v>#DIV/0!</v>
      </c>
      <c r="BX11" s="93"/>
      <c r="BY11" s="111">
        <f t="shared" si="35"/>
        <v>0</v>
      </c>
      <c r="BZ11" s="99">
        <v>8</v>
      </c>
      <c r="CA11" s="115" t="e">
        <f t="shared" si="36"/>
        <v>#DIV/0!</v>
      </c>
      <c r="CB11" s="107" t="e">
        <f t="shared" si="37"/>
        <v>#DIV/0!</v>
      </c>
      <c r="CC11" s="112" t="e">
        <f t="shared" si="38"/>
        <v>#DIV/0!</v>
      </c>
      <c r="CD11" s="107" t="e">
        <f t="shared" si="39"/>
        <v>#DIV/0!</v>
      </c>
      <c r="CE11" s="116" t="e">
        <f t="shared" si="40"/>
        <v>#DIV/0!</v>
      </c>
      <c r="CF11" s="95"/>
      <c r="CG11" s="117">
        <f t="shared" si="41"/>
        <v>0</v>
      </c>
      <c r="CH11" s="101">
        <f t="shared" si="42"/>
        <v>0</v>
      </c>
      <c r="CI11" s="118">
        <f t="shared" si="43"/>
        <v>0</v>
      </c>
      <c r="CJ11" s="118">
        <f t="shared" si="44"/>
        <v>0</v>
      </c>
      <c r="CK11" s="119">
        <f t="shared" si="45"/>
        <v>0</v>
      </c>
      <c r="CR11" s="234"/>
      <c r="CS11" s="234"/>
      <c r="CT11" s="234"/>
      <c r="CU11" s="234"/>
      <c r="CV11" s="224"/>
      <c r="CW11" s="254"/>
      <c r="CX11" s="254"/>
      <c r="CY11" s="254"/>
      <c r="CZ11" s="254"/>
      <c r="DB11" s="254"/>
      <c r="DC11" s="254"/>
      <c r="DD11" s="254"/>
      <c r="DE11" s="254"/>
    </row>
    <row r="12" spans="1:109">
      <c r="A12" s="28"/>
      <c r="B12" s="336">
        <v>10</v>
      </c>
      <c r="C12" s="62"/>
      <c r="D12" s="63"/>
      <c r="E12" s="346"/>
      <c r="F12" s="338"/>
      <c r="G12" s="63"/>
      <c r="H12" s="65"/>
      <c r="I12" s="62"/>
      <c r="J12" s="63"/>
      <c r="K12" s="66"/>
      <c r="L12" s="61"/>
      <c r="M12" s="67"/>
      <c r="N12" s="123"/>
      <c r="O12" s="124"/>
      <c r="P12" s="62"/>
      <c r="Q12" s="125"/>
      <c r="R12" s="35"/>
      <c r="S12" s="124"/>
      <c r="T12" s="37"/>
      <c r="U12" s="69"/>
      <c r="V12" s="70"/>
      <c r="W12" s="71"/>
      <c r="X12" s="72">
        <f t="shared" si="0"/>
        <v>0</v>
      </c>
      <c r="Y12" s="73">
        <f t="shared" si="46"/>
        <v>0</v>
      </c>
      <c r="Z12" s="74">
        <f>COUNT(C12,F12,#REF!,I12,L12,O12,P12,S12,V12,#REF!)</f>
        <v>0</v>
      </c>
      <c r="AA12" s="75" t="e">
        <f t="shared" si="1"/>
        <v>#DIV/0!</v>
      </c>
      <c r="AB12" s="390"/>
      <c r="AC12" s="391"/>
      <c r="AD12" s="126"/>
      <c r="AF12" s="76">
        <v>10</v>
      </c>
      <c r="AG12" s="305">
        <f t="shared" si="11"/>
        <v>0</v>
      </c>
      <c r="AH12" s="306">
        <f t="shared" si="2"/>
        <v>0</v>
      </c>
      <c r="AI12" s="309">
        <f t="shared" si="3"/>
        <v>0</v>
      </c>
      <c r="AJ12" s="308">
        <f t="shared" si="4"/>
        <v>0</v>
      </c>
      <c r="AK12" s="305">
        <f t="shared" si="5"/>
        <v>0</v>
      </c>
      <c r="AL12" s="305">
        <f t="shared" si="6"/>
        <v>0</v>
      </c>
      <c r="AM12" s="305">
        <f t="shared" si="7"/>
        <v>0</v>
      </c>
      <c r="AN12" s="306">
        <f t="shared" si="8"/>
        <v>0</v>
      </c>
      <c r="AO12" s="77" t="e">
        <f t="shared" si="9"/>
        <v>#DIV/0!</v>
      </c>
      <c r="AP12" s="78">
        <f t="shared" si="10"/>
        <v>0</v>
      </c>
      <c r="AQ12" s="46"/>
      <c r="AS12" s="352"/>
      <c r="AT12" s="47">
        <f>AH4</f>
        <v>0</v>
      </c>
      <c r="AU12" s="2">
        <v>70</v>
      </c>
      <c r="AV12" s="2">
        <v>180</v>
      </c>
      <c r="AW12" s="2">
        <v>140</v>
      </c>
      <c r="AX12" s="98">
        <f t="shared" si="12"/>
        <v>0</v>
      </c>
      <c r="AY12" s="99">
        <v>9</v>
      </c>
      <c r="AZ12" s="100">
        <f t="shared" si="13"/>
        <v>0</v>
      </c>
      <c r="BA12" s="101">
        <f t="shared" si="14"/>
        <v>0</v>
      </c>
      <c r="BB12" s="101">
        <f t="shared" si="15"/>
        <v>0</v>
      </c>
      <c r="BC12" s="101">
        <f t="shared" si="16"/>
        <v>0</v>
      </c>
      <c r="BD12" s="101">
        <f t="shared" si="17"/>
        <v>0</v>
      </c>
      <c r="BE12" s="101">
        <f t="shared" si="18"/>
        <v>0</v>
      </c>
      <c r="BF12" s="102">
        <f t="shared" si="19"/>
        <v>0</v>
      </c>
      <c r="BG12" s="84"/>
      <c r="BH12" s="103">
        <f t="shared" si="20"/>
        <v>0</v>
      </c>
      <c r="BI12" s="104">
        <f t="shared" si="21"/>
        <v>0</v>
      </c>
      <c r="BJ12" s="104">
        <f t="shared" si="22"/>
        <v>0</v>
      </c>
      <c r="BK12" s="104">
        <f t="shared" si="23"/>
        <v>0</v>
      </c>
      <c r="BL12" s="104">
        <f t="shared" si="24"/>
        <v>0</v>
      </c>
      <c r="BM12" s="105">
        <f t="shared" si="25"/>
        <v>0</v>
      </c>
      <c r="BN12" s="121"/>
      <c r="BO12" s="106">
        <f t="shared" si="26"/>
        <v>0</v>
      </c>
      <c r="BP12" s="107">
        <f t="shared" si="27"/>
        <v>0</v>
      </c>
      <c r="BQ12" s="108">
        <f t="shared" si="28"/>
        <v>0</v>
      </c>
      <c r="BR12" s="107">
        <f t="shared" si="29"/>
        <v>0</v>
      </c>
      <c r="BS12" s="107">
        <f t="shared" si="30"/>
        <v>0</v>
      </c>
      <c r="BT12" s="104">
        <f t="shared" si="31"/>
        <v>0</v>
      </c>
      <c r="BU12" s="325">
        <f t="shared" si="32"/>
        <v>0</v>
      </c>
      <c r="BV12" s="328" t="e">
        <f t="shared" si="33"/>
        <v>#DIV/0!</v>
      </c>
      <c r="BW12" s="331" t="e">
        <f t="shared" si="34"/>
        <v>#DIV/0!</v>
      </c>
      <c r="BX12" s="127"/>
      <c r="BY12" s="98">
        <f t="shared" si="35"/>
        <v>0</v>
      </c>
      <c r="BZ12" s="99">
        <v>9</v>
      </c>
      <c r="CA12" s="110" t="e">
        <f t="shared" si="36"/>
        <v>#DIV/0!</v>
      </c>
      <c r="CB12" s="107" t="e">
        <f t="shared" si="37"/>
        <v>#DIV/0!</v>
      </c>
      <c r="CC12" s="107" t="e">
        <f t="shared" si="38"/>
        <v>#DIV/0!</v>
      </c>
      <c r="CD12" s="107" t="e">
        <f t="shared" si="39"/>
        <v>#DIV/0!</v>
      </c>
      <c r="CE12" s="109" t="e">
        <f t="shared" si="40"/>
        <v>#DIV/0!</v>
      </c>
      <c r="CF12" s="95"/>
      <c r="CG12" s="100">
        <f t="shared" si="41"/>
        <v>0</v>
      </c>
      <c r="CH12" s="101">
        <f t="shared" si="42"/>
        <v>0</v>
      </c>
      <c r="CI12" s="101">
        <f t="shared" si="43"/>
        <v>0</v>
      </c>
      <c r="CJ12" s="101">
        <f t="shared" si="44"/>
        <v>0</v>
      </c>
      <c r="CK12" s="102">
        <f t="shared" si="45"/>
        <v>0</v>
      </c>
      <c r="CR12" s="234"/>
      <c r="CS12" s="234"/>
      <c r="CT12" s="234"/>
      <c r="CU12" s="234"/>
      <c r="CV12" s="224"/>
      <c r="CW12" s="254"/>
      <c r="CX12" s="254"/>
      <c r="CY12" s="254"/>
      <c r="CZ12" s="254"/>
      <c r="DB12" s="254"/>
      <c r="DC12" s="254"/>
      <c r="DD12" s="254"/>
      <c r="DE12" s="254"/>
    </row>
    <row r="13" spans="1:109">
      <c r="A13" s="61"/>
      <c r="B13" s="336">
        <v>11</v>
      </c>
      <c r="C13" s="62"/>
      <c r="D13" s="63"/>
      <c r="E13" s="347"/>
      <c r="F13" s="338"/>
      <c r="G13" s="63"/>
      <c r="H13" s="65"/>
      <c r="I13" s="62"/>
      <c r="J13" s="63"/>
      <c r="K13" s="66"/>
      <c r="L13" s="61"/>
      <c r="M13" s="67"/>
      <c r="N13" s="35"/>
      <c r="O13" s="68"/>
      <c r="P13" s="62"/>
      <c r="Q13" s="125"/>
      <c r="R13" s="35"/>
      <c r="S13" s="124"/>
      <c r="T13" s="37"/>
      <c r="U13" s="69"/>
      <c r="V13" s="70"/>
      <c r="W13" s="71"/>
      <c r="X13" s="72">
        <f t="shared" si="0"/>
        <v>0</v>
      </c>
      <c r="Y13" s="73">
        <f t="shared" si="46"/>
        <v>0</v>
      </c>
      <c r="Z13" s="74">
        <f>COUNT(C13,F13,#REF!,I13,L13,O13,P13,S13,V13,#REF!)</f>
        <v>0</v>
      </c>
      <c r="AA13" s="75" t="e">
        <f t="shared" si="1"/>
        <v>#DIV/0!</v>
      </c>
      <c r="AB13" s="388"/>
      <c r="AC13" s="389"/>
      <c r="AD13" s="42"/>
      <c r="AF13" s="76">
        <v>11</v>
      </c>
      <c r="AG13" s="305">
        <f t="shared" si="11"/>
        <v>0</v>
      </c>
      <c r="AH13" s="306">
        <f t="shared" si="2"/>
        <v>0</v>
      </c>
      <c r="AI13" s="309">
        <f t="shared" si="3"/>
        <v>0</v>
      </c>
      <c r="AJ13" s="308">
        <f t="shared" si="4"/>
        <v>0</v>
      </c>
      <c r="AK13" s="305">
        <f t="shared" si="5"/>
        <v>0</v>
      </c>
      <c r="AL13" s="305">
        <f t="shared" si="6"/>
        <v>0</v>
      </c>
      <c r="AM13" s="305">
        <f t="shared" si="7"/>
        <v>0</v>
      </c>
      <c r="AN13" s="306">
        <f t="shared" si="8"/>
        <v>0</v>
      </c>
      <c r="AO13" s="77" t="e">
        <f t="shared" si="9"/>
        <v>#DIV/0!</v>
      </c>
      <c r="AP13" s="78">
        <f t="shared" si="10"/>
        <v>0</v>
      </c>
      <c r="AQ13" s="46"/>
      <c r="AS13" s="352"/>
      <c r="AT13" s="97">
        <f>AI4</f>
        <v>0</v>
      </c>
      <c r="AU13" s="2">
        <v>70</v>
      </c>
      <c r="AV13" s="2">
        <v>180</v>
      </c>
      <c r="AW13" s="2">
        <v>140</v>
      </c>
      <c r="AX13" s="111">
        <f t="shared" si="12"/>
        <v>0</v>
      </c>
      <c r="AY13" s="99">
        <v>10</v>
      </c>
      <c r="AZ13" s="100">
        <f t="shared" si="13"/>
        <v>0</v>
      </c>
      <c r="BA13" s="101">
        <f t="shared" si="14"/>
        <v>0</v>
      </c>
      <c r="BB13" s="101">
        <f t="shared" si="15"/>
        <v>0</v>
      </c>
      <c r="BC13" s="101">
        <f t="shared" si="16"/>
        <v>0</v>
      </c>
      <c r="BD13" s="101">
        <f t="shared" si="17"/>
        <v>0</v>
      </c>
      <c r="BE13" s="101">
        <f t="shared" si="18"/>
        <v>0</v>
      </c>
      <c r="BF13" s="102">
        <f t="shared" si="19"/>
        <v>0</v>
      </c>
      <c r="BG13" s="84"/>
      <c r="BH13" s="103">
        <f t="shared" si="20"/>
        <v>0</v>
      </c>
      <c r="BI13" s="104">
        <f t="shared" si="21"/>
        <v>0</v>
      </c>
      <c r="BJ13" s="104">
        <f t="shared" si="22"/>
        <v>0</v>
      </c>
      <c r="BK13" s="104">
        <f t="shared" si="23"/>
        <v>0</v>
      </c>
      <c r="BL13" s="104">
        <f t="shared" si="24"/>
        <v>0</v>
      </c>
      <c r="BM13" s="105">
        <f t="shared" si="25"/>
        <v>0</v>
      </c>
      <c r="BN13" s="121"/>
      <c r="BO13" s="106">
        <f t="shared" si="26"/>
        <v>0</v>
      </c>
      <c r="BP13" s="107">
        <f t="shared" si="27"/>
        <v>0</v>
      </c>
      <c r="BQ13" s="108">
        <f t="shared" si="28"/>
        <v>0</v>
      </c>
      <c r="BR13" s="107">
        <f t="shared" si="29"/>
        <v>0</v>
      </c>
      <c r="BS13" s="107">
        <f t="shared" si="30"/>
        <v>0</v>
      </c>
      <c r="BT13" s="104">
        <f t="shared" si="31"/>
        <v>0</v>
      </c>
      <c r="BU13" s="325">
        <f t="shared" si="32"/>
        <v>0</v>
      </c>
      <c r="BV13" s="328" t="e">
        <f t="shared" si="33"/>
        <v>#DIV/0!</v>
      </c>
      <c r="BW13" s="332" t="e">
        <f t="shared" si="34"/>
        <v>#DIV/0!</v>
      </c>
      <c r="BX13" s="127"/>
      <c r="BY13" s="111">
        <f t="shared" si="35"/>
        <v>0</v>
      </c>
      <c r="BZ13" s="99">
        <v>10</v>
      </c>
      <c r="CA13" s="110" t="e">
        <f t="shared" si="36"/>
        <v>#DIV/0!</v>
      </c>
      <c r="CB13" s="107" t="e">
        <f t="shared" si="37"/>
        <v>#DIV/0!</v>
      </c>
      <c r="CC13" s="107" t="e">
        <f t="shared" si="38"/>
        <v>#DIV/0!</v>
      </c>
      <c r="CD13" s="107" t="e">
        <f t="shared" si="39"/>
        <v>#DIV/0!</v>
      </c>
      <c r="CE13" s="109" t="e">
        <f t="shared" si="40"/>
        <v>#DIV/0!</v>
      </c>
      <c r="CF13" s="95"/>
      <c r="CG13" s="100">
        <f t="shared" si="41"/>
        <v>0</v>
      </c>
      <c r="CH13" s="101">
        <f t="shared" si="42"/>
        <v>0</v>
      </c>
      <c r="CI13" s="101">
        <f t="shared" si="43"/>
        <v>0</v>
      </c>
      <c r="CJ13" s="101">
        <f t="shared" si="44"/>
        <v>0</v>
      </c>
      <c r="CK13" s="102">
        <f t="shared" si="45"/>
        <v>0</v>
      </c>
      <c r="CR13" s="234"/>
      <c r="CS13" s="234"/>
      <c r="CT13" s="234"/>
      <c r="CU13" s="234"/>
      <c r="CV13" s="224"/>
      <c r="CW13" s="254"/>
      <c r="CX13" s="254"/>
      <c r="CY13" s="254"/>
      <c r="CZ13" s="254"/>
      <c r="DB13" s="254"/>
      <c r="DC13" s="254"/>
      <c r="DD13" s="254"/>
      <c r="DE13" s="254"/>
    </row>
    <row r="14" spans="1:109">
      <c r="A14" s="61"/>
      <c r="B14" s="336">
        <v>12</v>
      </c>
      <c r="C14" s="62"/>
      <c r="D14" s="63"/>
      <c r="E14" s="347"/>
      <c r="F14" s="338"/>
      <c r="G14" s="63"/>
      <c r="H14" s="65"/>
      <c r="I14" s="62"/>
      <c r="J14" s="63"/>
      <c r="K14" s="66"/>
      <c r="L14" s="61"/>
      <c r="M14" s="63"/>
      <c r="N14" s="35"/>
      <c r="O14" s="68"/>
      <c r="P14" s="62"/>
      <c r="Q14" s="125"/>
      <c r="R14" s="35"/>
      <c r="S14" s="124"/>
      <c r="T14" s="37"/>
      <c r="U14" s="69"/>
      <c r="V14" s="70"/>
      <c r="W14" s="71"/>
      <c r="X14" s="72">
        <f t="shared" si="0"/>
        <v>0</v>
      </c>
      <c r="Y14" s="73">
        <f t="shared" si="46"/>
        <v>0</v>
      </c>
      <c r="Z14" s="74">
        <f>COUNT(C14,F14,#REF!,I14,L14,O14,P14,S14,V14,#REF!)</f>
        <v>0</v>
      </c>
      <c r="AA14" s="75" t="e">
        <f t="shared" si="1"/>
        <v>#DIV/0!</v>
      </c>
      <c r="AB14" s="388"/>
      <c r="AC14" s="389"/>
      <c r="AD14" s="42"/>
      <c r="AF14" s="76">
        <v>12</v>
      </c>
      <c r="AG14" s="305">
        <f t="shared" si="11"/>
        <v>0</v>
      </c>
      <c r="AH14" s="306">
        <f t="shared" si="2"/>
        <v>0</v>
      </c>
      <c r="AI14" s="309">
        <f t="shared" si="3"/>
        <v>0</v>
      </c>
      <c r="AJ14" s="308">
        <f t="shared" si="4"/>
        <v>0</v>
      </c>
      <c r="AK14" s="305">
        <f t="shared" si="5"/>
        <v>0</v>
      </c>
      <c r="AL14" s="305">
        <f t="shared" si="6"/>
        <v>0</v>
      </c>
      <c r="AM14" s="305">
        <f t="shared" si="7"/>
        <v>0</v>
      </c>
      <c r="AN14" s="306">
        <f t="shared" si="8"/>
        <v>0</v>
      </c>
      <c r="AO14" s="77" t="e">
        <f t="shared" si="9"/>
        <v>#DIV/0!</v>
      </c>
      <c r="AP14" s="78">
        <f t="shared" si="10"/>
        <v>0</v>
      </c>
      <c r="AQ14" s="46"/>
      <c r="AS14" s="352"/>
      <c r="AT14" s="97">
        <f>AJ4</f>
        <v>0</v>
      </c>
      <c r="AU14" s="2">
        <v>70</v>
      </c>
      <c r="AV14" s="2">
        <v>180</v>
      </c>
      <c r="AW14" s="2">
        <v>140</v>
      </c>
      <c r="AX14" s="111">
        <f t="shared" si="12"/>
        <v>0</v>
      </c>
      <c r="AY14" s="99">
        <v>11</v>
      </c>
      <c r="AZ14" s="100">
        <f t="shared" si="13"/>
        <v>0</v>
      </c>
      <c r="BA14" s="101">
        <f t="shared" si="14"/>
        <v>0</v>
      </c>
      <c r="BB14" s="101">
        <f t="shared" si="15"/>
        <v>0</v>
      </c>
      <c r="BC14" s="101">
        <f t="shared" si="16"/>
        <v>0</v>
      </c>
      <c r="BD14" s="101">
        <f t="shared" si="17"/>
        <v>0</v>
      </c>
      <c r="BE14" s="101">
        <f t="shared" si="18"/>
        <v>0</v>
      </c>
      <c r="BF14" s="102">
        <f t="shared" si="19"/>
        <v>0</v>
      </c>
      <c r="BG14" s="84"/>
      <c r="BH14" s="103">
        <f t="shared" si="20"/>
        <v>0</v>
      </c>
      <c r="BI14" s="104">
        <f t="shared" si="21"/>
        <v>0</v>
      </c>
      <c r="BJ14" s="104">
        <f t="shared" si="22"/>
        <v>0</v>
      </c>
      <c r="BK14" s="104">
        <f t="shared" si="23"/>
        <v>0</v>
      </c>
      <c r="BL14" s="104">
        <f t="shared" si="24"/>
        <v>0</v>
      </c>
      <c r="BM14" s="105">
        <f t="shared" si="25"/>
        <v>0</v>
      </c>
      <c r="BN14" s="121"/>
      <c r="BO14" s="106">
        <f t="shared" si="26"/>
        <v>0</v>
      </c>
      <c r="BP14" s="107">
        <f t="shared" si="27"/>
        <v>0</v>
      </c>
      <c r="BQ14" s="108">
        <f t="shared" si="28"/>
        <v>0</v>
      </c>
      <c r="BR14" s="107">
        <f t="shared" si="29"/>
        <v>0</v>
      </c>
      <c r="BS14" s="107">
        <f t="shared" si="30"/>
        <v>0</v>
      </c>
      <c r="BT14" s="104">
        <f t="shared" si="31"/>
        <v>0</v>
      </c>
      <c r="BU14" s="325">
        <f t="shared" si="32"/>
        <v>0</v>
      </c>
      <c r="BV14" s="328" t="e">
        <f t="shared" si="33"/>
        <v>#DIV/0!</v>
      </c>
      <c r="BW14" s="331" t="e">
        <f t="shared" si="34"/>
        <v>#DIV/0!</v>
      </c>
      <c r="BX14" s="128"/>
      <c r="BY14" s="111">
        <f t="shared" si="35"/>
        <v>0</v>
      </c>
      <c r="BZ14" s="99">
        <v>11</v>
      </c>
      <c r="CA14" s="110" t="e">
        <f t="shared" si="36"/>
        <v>#DIV/0!</v>
      </c>
      <c r="CB14" s="107" t="e">
        <f t="shared" si="37"/>
        <v>#DIV/0!</v>
      </c>
      <c r="CC14" s="107" t="e">
        <f t="shared" si="38"/>
        <v>#DIV/0!</v>
      </c>
      <c r="CD14" s="107" t="e">
        <f t="shared" si="39"/>
        <v>#DIV/0!</v>
      </c>
      <c r="CE14" s="109" t="e">
        <f t="shared" si="40"/>
        <v>#DIV/0!</v>
      </c>
      <c r="CF14" s="95"/>
      <c r="CG14" s="100">
        <f t="shared" si="41"/>
        <v>0</v>
      </c>
      <c r="CH14" s="101">
        <f t="shared" si="42"/>
        <v>0</v>
      </c>
      <c r="CI14" s="101">
        <f t="shared" si="43"/>
        <v>0</v>
      </c>
      <c r="CJ14" s="101">
        <f t="shared" si="44"/>
        <v>0</v>
      </c>
      <c r="CK14" s="102">
        <f t="shared" si="45"/>
        <v>0</v>
      </c>
      <c r="CR14" s="234"/>
      <c r="CS14" s="234"/>
      <c r="CT14" s="234"/>
      <c r="CU14" s="234"/>
      <c r="CV14" s="224"/>
      <c r="CW14" s="254"/>
      <c r="CX14" s="254"/>
      <c r="CY14" s="254"/>
      <c r="CZ14" s="254"/>
      <c r="DB14" s="254"/>
      <c r="DC14" s="254"/>
      <c r="DD14" s="254"/>
      <c r="DE14" s="254"/>
    </row>
    <row r="15" spans="1:109">
      <c r="A15" s="61"/>
      <c r="B15" s="336">
        <v>13</v>
      </c>
      <c r="C15" s="62"/>
      <c r="D15" s="63"/>
      <c r="E15" s="347"/>
      <c r="F15" s="338"/>
      <c r="G15" s="63"/>
      <c r="H15" s="65"/>
      <c r="I15" s="62"/>
      <c r="J15" s="63"/>
      <c r="K15" s="66"/>
      <c r="L15" s="61"/>
      <c r="M15" s="67"/>
      <c r="N15" s="35"/>
      <c r="O15" s="129"/>
      <c r="P15" s="62"/>
      <c r="Q15" s="125"/>
      <c r="R15" s="35"/>
      <c r="S15" s="124"/>
      <c r="T15" s="37"/>
      <c r="U15" s="69"/>
      <c r="V15" s="70"/>
      <c r="W15" s="71"/>
      <c r="X15" s="72">
        <f t="shared" si="0"/>
        <v>0</v>
      </c>
      <c r="Y15" s="73">
        <f t="shared" si="46"/>
        <v>0</v>
      </c>
      <c r="Z15" s="74">
        <f>COUNT(C15,F15,#REF!,I15,L15,O15,P15,S15,V15,#REF!)</f>
        <v>0</v>
      </c>
      <c r="AA15" s="75" t="e">
        <f t="shared" si="1"/>
        <v>#DIV/0!</v>
      </c>
      <c r="AB15" s="405"/>
      <c r="AC15" s="406"/>
      <c r="AD15" s="42"/>
      <c r="AF15" s="76">
        <v>13</v>
      </c>
      <c r="AG15" s="305">
        <f t="shared" si="11"/>
        <v>0</v>
      </c>
      <c r="AH15" s="306">
        <f t="shared" si="2"/>
        <v>0</v>
      </c>
      <c r="AI15" s="309">
        <f t="shared" si="3"/>
        <v>0</v>
      </c>
      <c r="AJ15" s="308">
        <f t="shared" si="4"/>
        <v>0</v>
      </c>
      <c r="AK15" s="305">
        <f t="shared" si="5"/>
        <v>0</v>
      </c>
      <c r="AL15" s="305">
        <f t="shared" si="6"/>
        <v>0</v>
      </c>
      <c r="AM15" s="305">
        <f t="shared" si="7"/>
        <v>0</v>
      </c>
      <c r="AN15" s="306">
        <f t="shared" si="8"/>
        <v>0</v>
      </c>
      <c r="AO15" s="77" t="e">
        <f t="shared" si="9"/>
        <v>#DIV/0!</v>
      </c>
      <c r="AP15" s="78">
        <f t="shared" si="10"/>
        <v>0</v>
      </c>
      <c r="AQ15" s="46"/>
      <c r="AS15" s="352"/>
      <c r="AT15" s="97">
        <f>AK4</f>
        <v>0</v>
      </c>
      <c r="AU15" s="2">
        <v>70</v>
      </c>
      <c r="AV15" s="2">
        <v>180</v>
      </c>
      <c r="AW15" s="2">
        <v>140</v>
      </c>
      <c r="AX15" s="111">
        <f t="shared" si="12"/>
        <v>0</v>
      </c>
      <c r="AY15" s="99">
        <v>12</v>
      </c>
      <c r="AZ15" s="100">
        <f t="shared" si="13"/>
        <v>0</v>
      </c>
      <c r="BA15" s="101">
        <f t="shared" si="14"/>
        <v>0</v>
      </c>
      <c r="BB15" s="101">
        <f t="shared" si="15"/>
        <v>0</v>
      </c>
      <c r="BC15" s="101">
        <f t="shared" si="16"/>
        <v>0</v>
      </c>
      <c r="BD15" s="101">
        <f t="shared" si="17"/>
        <v>0</v>
      </c>
      <c r="BE15" s="101">
        <f t="shared" si="18"/>
        <v>0</v>
      </c>
      <c r="BF15" s="102">
        <f t="shared" si="19"/>
        <v>0</v>
      </c>
      <c r="BG15" s="84"/>
      <c r="BH15" s="103">
        <f t="shared" si="20"/>
        <v>0</v>
      </c>
      <c r="BI15" s="104">
        <f t="shared" si="21"/>
        <v>0</v>
      </c>
      <c r="BJ15" s="104">
        <f t="shared" si="22"/>
        <v>0</v>
      </c>
      <c r="BK15" s="104">
        <f t="shared" si="23"/>
        <v>0</v>
      </c>
      <c r="BL15" s="104">
        <f t="shared" si="24"/>
        <v>0</v>
      </c>
      <c r="BM15" s="105">
        <f t="shared" si="25"/>
        <v>0</v>
      </c>
      <c r="BN15" s="121"/>
      <c r="BO15" s="106">
        <f t="shared" si="26"/>
        <v>0</v>
      </c>
      <c r="BP15" s="107">
        <f t="shared" si="27"/>
        <v>0</v>
      </c>
      <c r="BQ15" s="108">
        <f t="shared" si="28"/>
        <v>0</v>
      </c>
      <c r="BR15" s="107">
        <f t="shared" si="29"/>
        <v>0</v>
      </c>
      <c r="BS15" s="107">
        <f t="shared" si="30"/>
        <v>0</v>
      </c>
      <c r="BT15" s="104">
        <f t="shared" si="31"/>
        <v>0</v>
      </c>
      <c r="BU15" s="325">
        <f t="shared" si="32"/>
        <v>0</v>
      </c>
      <c r="BV15" s="328" t="e">
        <f t="shared" si="33"/>
        <v>#DIV/0!</v>
      </c>
      <c r="BW15" s="331" t="e">
        <f t="shared" si="34"/>
        <v>#DIV/0!</v>
      </c>
      <c r="BX15" s="128"/>
      <c r="BY15" s="111">
        <f t="shared" si="35"/>
        <v>0</v>
      </c>
      <c r="BZ15" s="99">
        <v>12</v>
      </c>
      <c r="CA15" s="110" t="e">
        <f t="shared" si="36"/>
        <v>#DIV/0!</v>
      </c>
      <c r="CB15" s="107" t="e">
        <f t="shared" si="37"/>
        <v>#DIV/0!</v>
      </c>
      <c r="CC15" s="107" t="e">
        <f t="shared" si="38"/>
        <v>#DIV/0!</v>
      </c>
      <c r="CD15" s="107" t="e">
        <f t="shared" si="39"/>
        <v>#DIV/0!</v>
      </c>
      <c r="CE15" s="109" t="e">
        <f t="shared" si="40"/>
        <v>#DIV/0!</v>
      </c>
      <c r="CF15" s="95"/>
      <c r="CG15" s="100">
        <f t="shared" si="41"/>
        <v>0</v>
      </c>
      <c r="CH15" s="101">
        <f t="shared" si="42"/>
        <v>0</v>
      </c>
      <c r="CI15" s="101">
        <f t="shared" si="43"/>
        <v>0</v>
      </c>
      <c r="CJ15" s="101">
        <f t="shared" si="44"/>
        <v>0</v>
      </c>
      <c r="CK15" s="102">
        <f t="shared" si="45"/>
        <v>0</v>
      </c>
      <c r="CR15" s="234"/>
      <c r="CS15" s="234"/>
      <c r="CT15" s="234"/>
      <c r="CU15" s="234"/>
      <c r="CV15" s="224"/>
      <c r="CW15" s="254"/>
      <c r="CX15" s="254"/>
      <c r="CY15" s="254"/>
      <c r="CZ15" s="254"/>
      <c r="DB15" s="254"/>
      <c r="DC15" s="254"/>
      <c r="DD15" s="254"/>
      <c r="DE15" s="254"/>
    </row>
    <row r="16" spans="1:109">
      <c r="A16" s="113"/>
      <c r="B16" s="336">
        <v>14</v>
      </c>
      <c r="C16" s="62"/>
      <c r="D16" s="63"/>
      <c r="E16" s="347"/>
      <c r="F16" s="338"/>
      <c r="G16" s="63"/>
      <c r="H16" s="65"/>
      <c r="I16" s="62"/>
      <c r="J16" s="67"/>
      <c r="K16" s="66"/>
      <c r="L16" s="61"/>
      <c r="M16" s="63"/>
      <c r="N16" s="35"/>
      <c r="O16" s="68"/>
      <c r="P16" s="62"/>
      <c r="Q16" s="63"/>
      <c r="R16" s="130"/>
      <c r="S16" s="68"/>
      <c r="T16" s="37"/>
      <c r="U16" s="69"/>
      <c r="V16" s="70"/>
      <c r="W16" s="71"/>
      <c r="X16" s="72">
        <f t="shared" si="0"/>
        <v>0</v>
      </c>
      <c r="Y16" s="73">
        <f t="shared" si="46"/>
        <v>0</v>
      </c>
      <c r="Z16" s="74">
        <f>COUNT(C16,F16,#REF!,I16,L16,O16,P16,S16,V16,#REF!)</f>
        <v>0</v>
      </c>
      <c r="AA16" s="75" t="e">
        <f t="shared" si="1"/>
        <v>#DIV/0!</v>
      </c>
      <c r="AB16" s="405"/>
      <c r="AC16" s="406"/>
      <c r="AD16" s="42"/>
      <c r="AF16" s="76">
        <v>14</v>
      </c>
      <c r="AG16" s="305">
        <f t="shared" si="11"/>
        <v>0</v>
      </c>
      <c r="AH16" s="306">
        <f t="shared" si="2"/>
        <v>0</v>
      </c>
      <c r="AI16" s="309">
        <f t="shared" si="3"/>
        <v>0</v>
      </c>
      <c r="AJ16" s="308">
        <f t="shared" si="4"/>
        <v>0</v>
      </c>
      <c r="AK16" s="305">
        <f t="shared" si="5"/>
        <v>0</v>
      </c>
      <c r="AL16" s="305">
        <f t="shared" si="6"/>
        <v>0</v>
      </c>
      <c r="AM16" s="305">
        <f t="shared" si="7"/>
        <v>0</v>
      </c>
      <c r="AN16" s="306">
        <f t="shared" si="8"/>
        <v>0</v>
      </c>
      <c r="AO16" s="77" t="e">
        <f t="shared" si="9"/>
        <v>#DIV/0!</v>
      </c>
      <c r="AP16" s="78">
        <f t="shared" si="10"/>
        <v>0</v>
      </c>
      <c r="AQ16" s="46"/>
      <c r="AS16" s="352"/>
      <c r="AT16" s="97">
        <f>AL4</f>
        <v>0</v>
      </c>
      <c r="AU16" s="2">
        <v>70</v>
      </c>
      <c r="AV16" s="2">
        <v>180</v>
      </c>
      <c r="AW16" s="2">
        <v>140</v>
      </c>
      <c r="AX16" s="111">
        <f t="shared" si="12"/>
        <v>0</v>
      </c>
      <c r="AY16" s="99">
        <v>13</v>
      </c>
      <c r="AZ16" s="100">
        <f t="shared" si="13"/>
        <v>0</v>
      </c>
      <c r="BA16" s="101">
        <f t="shared" si="14"/>
        <v>0</v>
      </c>
      <c r="BB16" s="101">
        <f t="shared" si="15"/>
        <v>0</v>
      </c>
      <c r="BC16" s="101">
        <f t="shared" si="16"/>
        <v>0</v>
      </c>
      <c r="BD16" s="101">
        <f t="shared" si="17"/>
        <v>0</v>
      </c>
      <c r="BE16" s="101">
        <f t="shared" si="18"/>
        <v>0</v>
      </c>
      <c r="BF16" s="102">
        <f t="shared" si="19"/>
        <v>0</v>
      </c>
      <c r="BG16" s="84"/>
      <c r="BH16" s="103">
        <f t="shared" si="20"/>
        <v>0</v>
      </c>
      <c r="BI16" s="104">
        <f t="shared" si="21"/>
        <v>0</v>
      </c>
      <c r="BJ16" s="104">
        <f t="shared" si="22"/>
        <v>0</v>
      </c>
      <c r="BK16" s="104">
        <f t="shared" si="23"/>
        <v>0</v>
      </c>
      <c r="BL16" s="104">
        <f t="shared" si="24"/>
        <v>0</v>
      </c>
      <c r="BM16" s="105">
        <f t="shared" si="25"/>
        <v>0</v>
      </c>
      <c r="BN16" s="121"/>
      <c r="BO16" s="106">
        <f t="shared" si="26"/>
        <v>0</v>
      </c>
      <c r="BP16" s="107">
        <f t="shared" si="27"/>
        <v>0</v>
      </c>
      <c r="BQ16" s="108">
        <f t="shared" si="28"/>
        <v>0</v>
      </c>
      <c r="BR16" s="107">
        <f t="shared" si="29"/>
        <v>0</v>
      </c>
      <c r="BS16" s="107">
        <f t="shared" si="30"/>
        <v>0</v>
      </c>
      <c r="BT16" s="104">
        <f t="shared" si="31"/>
        <v>0</v>
      </c>
      <c r="BU16" s="325">
        <f t="shared" si="32"/>
        <v>0</v>
      </c>
      <c r="BV16" s="328" t="e">
        <f t="shared" si="33"/>
        <v>#DIV/0!</v>
      </c>
      <c r="BW16" s="331" t="e">
        <f t="shared" si="34"/>
        <v>#DIV/0!</v>
      </c>
      <c r="BX16" s="128"/>
      <c r="BY16" s="111">
        <f t="shared" si="35"/>
        <v>0</v>
      </c>
      <c r="BZ16" s="99">
        <v>13</v>
      </c>
      <c r="CA16" s="110" t="e">
        <f t="shared" si="36"/>
        <v>#DIV/0!</v>
      </c>
      <c r="CB16" s="107" t="e">
        <f t="shared" si="37"/>
        <v>#DIV/0!</v>
      </c>
      <c r="CC16" s="107" t="e">
        <f t="shared" si="38"/>
        <v>#DIV/0!</v>
      </c>
      <c r="CD16" s="107" t="e">
        <f t="shared" si="39"/>
        <v>#DIV/0!</v>
      </c>
      <c r="CE16" s="109" t="e">
        <f t="shared" si="40"/>
        <v>#DIV/0!</v>
      </c>
      <c r="CF16" s="95"/>
      <c r="CG16" s="100">
        <f t="shared" si="41"/>
        <v>0</v>
      </c>
      <c r="CH16" s="101">
        <f t="shared" si="42"/>
        <v>0</v>
      </c>
      <c r="CI16" s="101">
        <f t="shared" si="43"/>
        <v>0</v>
      </c>
      <c r="CJ16" s="101">
        <f t="shared" si="44"/>
        <v>0</v>
      </c>
      <c r="CK16" s="102">
        <f t="shared" si="45"/>
        <v>0</v>
      </c>
      <c r="CR16" s="234"/>
      <c r="CS16" s="234"/>
      <c r="CT16" s="234"/>
      <c r="CU16" s="234"/>
      <c r="CV16" s="224"/>
      <c r="CW16" s="254"/>
      <c r="CX16" s="254"/>
      <c r="CY16" s="254"/>
      <c r="CZ16" s="254"/>
      <c r="DB16" s="254"/>
      <c r="DC16" s="254"/>
      <c r="DD16" s="254"/>
      <c r="DE16" s="254"/>
    </row>
    <row r="17" spans="1:109">
      <c r="A17" s="61"/>
      <c r="B17" s="336">
        <v>15</v>
      </c>
      <c r="C17" s="62"/>
      <c r="D17" s="63"/>
      <c r="E17" s="347"/>
      <c r="F17" s="338"/>
      <c r="G17" s="63"/>
      <c r="H17" s="65"/>
      <c r="I17" s="62"/>
      <c r="J17" s="63"/>
      <c r="K17" s="66"/>
      <c r="L17" s="61"/>
      <c r="M17" s="63"/>
      <c r="N17" s="35"/>
      <c r="O17" s="68"/>
      <c r="P17" s="62"/>
      <c r="Q17" s="63"/>
      <c r="R17" s="35"/>
      <c r="S17" s="68"/>
      <c r="T17" s="37"/>
      <c r="U17" s="69"/>
      <c r="V17" s="70"/>
      <c r="W17" s="71"/>
      <c r="X17" s="72">
        <f t="shared" si="0"/>
        <v>0</v>
      </c>
      <c r="Y17" s="73">
        <f t="shared" si="46"/>
        <v>0</v>
      </c>
      <c r="Z17" s="74">
        <f>COUNT(C17,F17,#REF!,I17,L17,O17,P17,S17,V17,#REF!)</f>
        <v>0</v>
      </c>
      <c r="AA17" s="75" t="e">
        <f t="shared" si="1"/>
        <v>#DIV/0!</v>
      </c>
      <c r="AB17" s="405"/>
      <c r="AC17" s="406"/>
      <c r="AD17" s="42"/>
      <c r="AF17" s="76">
        <v>15</v>
      </c>
      <c r="AG17" s="305">
        <f t="shared" si="11"/>
        <v>0</v>
      </c>
      <c r="AH17" s="306">
        <f t="shared" si="2"/>
        <v>0</v>
      </c>
      <c r="AI17" s="309">
        <f t="shared" si="3"/>
        <v>0</v>
      </c>
      <c r="AJ17" s="308">
        <f t="shared" si="4"/>
        <v>0</v>
      </c>
      <c r="AK17" s="305">
        <f t="shared" si="5"/>
        <v>0</v>
      </c>
      <c r="AL17" s="305">
        <f t="shared" si="6"/>
        <v>0</v>
      </c>
      <c r="AM17" s="305">
        <f t="shared" si="7"/>
        <v>0</v>
      </c>
      <c r="AN17" s="306">
        <f t="shared" si="8"/>
        <v>0</v>
      </c>
      <c r="AO17" s="77" t="e">
        <f t="shared" si="9"/>
        <v>#DIV/0!</v>
      </c>
      <c r="AP17" s="78">
        <f t="shared" si="10"/>
        <v>0</v>
      </c>
      <c r="AQ17" s="46"/>
      <c r="AS17" s="352"/>
      <c r="AT17" s="47">
        <f>AM4</f>
        <v>0</v>
      </c>
      <c r="AU17" s="2">
        <v>70</v>
      </c>
      <c r="AV17" s="2">
        <v>180</v>
      </c>
      <c r="AW17" s="2">
        <v>140</v>
      </c>
      <c r="AX17" s="111">
        <f t="shared" si="12"/>
        <v>0</v>
      </c>
      <c r="AY17" s="99">
        <v>14</v>
      </c>
      <c r="AZ17" s="100">
        <f t="shared" si="13"/>
        <v>0</v>
      </c>
      <c r="BA17" s="101">
        <f t="shared" si="14"/>
        <v>0</v>
      </c>
      <c r="BB17" s="101">
        <f t="shared" si="15"/>
        <v>0</v>
      </c>
      <c r="BC17" s="101">
        <f t="shared" si="16"/>
        <v>0</v>
      </c>
      <c r="BD17" s="101">
        <f t="shared" si="17"/>
        <v>0</v>
      </c>
      <c r="BE17" s="101">
        <f t="shared" si="18"/>
        <v>0</v>
      </c>
      <c r="BF17" s="102">
        <f t="shared" si="19"/>
        <v>0</v>
      </c>
      <c r="BG17" s="84"/>
      <c r="BH17" s="103">
        <f t="shared" si="20"/>
        <v>0</v>
      </c>
      <c r="BI17" s="104">
        <f t="shared" si="21"/>
        <v>0</v>
      </c>
      <c r="BJ17" s="104">
        <f t="shared" si="22"/>
        <v>0</v>
      </c>
      <c r="BK17" s="104">
        <f t="shared" si="23"/>
        <v>0</v>
      </c>
      <c r="BL17" s="104">
        <f t="shared" si="24"/>
        <v>0</v>
      </c>
      <c r="BM17" s="105">
        <f t="shared" si="25"/>
        <v>0</v>
      </c>
      <c r="BN17" s="121"/>
      <c r="BO17" s="106">
        <f t="shared" si="26"/>
        <v>0</v>
      </c>
      <c r="BP17" s="107">
        <f t="shared" si="27"/>
        <v>0</v>
      </c>
      <c r="BQ17" s="108">
        <f t="shared" si="28"/>
        <v>0</v>
      </c>
      <c r="BR17" s="107">
        <f t="shared" si="29"/>
        <v>0</v>
      </c>
      <c r="BS17" s="107">
        <f t="shared" si="30"/>
        <v>0</v>
      </c>
      <c r="BT17" s="104">
        <f t="shared" si="31"/>
        <v>0</v>
      </c>
      <c r="BU17" s="325">
        <f t="shared" si="32"/>
        <v>0</v>
      </c>
      <c r="BV17" s="328" t="e">
        <f t="shared" si="33"/>
        <v>#DIV/0!</v>
      </c>
      <c r="BW17" s="331" t="e">
        <f t="shared" si="34"/>
        <v>#DIV/0!</v>
      </c>
      <c r="BX17" s="128"/>
      <c r="BY17" s="111">
        <f t="shared" si="35"/>
        <v>0</v>
      </c>
      <c r="BZ17" s="99">
        <v>14</v>
      </c>
      <c r="CA17" s="110" t="e">
        <f t="shared" si="36"/>
        <v>#DIV/0!</v>
      </c>
      <c r="CB17" s="107" t="e">
        <f t="shared" si="37"/>
        <v>#DIV/0!</v>
      </c>
      <c r="CC17" s="107" t="e">
        <f t="shared" si="38"/>
        <v>#DIV/0!</v>
      </c>
      <c r="CD17" s="107" t="e">
        <f t="shared" si="39"/>
        <v>#DIV/0!</v>
      </c>
      <c r="CE17" s="109" t="e">
        <f t="shared" si="40"/>
        <v>#DIV/0!</v>
      </c>
      <c r="CF17" s="95"/>
      <c r="CG17" s="100">
        <f t="shared" si="41"/>
        <v>0</v>
      </c>
      <c r="CH17" s="101">
        <f t="shared" si="42"/>
        <v>0</v>
      </c>
      <c r="CI17" s="101">
        <f t="shared" si="43"/>
        <v>0</v>
      </c>
      <c r="CJ17" s="101">
        <f t="shared" si="44"/>
        <v>0</v>
      </c>
      <c r="CK17" s="102">
        <f t="shared" si="45"/>
        <v>0</v>
      </c>
      <c r="CR17" s="234"/>
      <c r="CS17" s="234"/>
      <c r="CT17" s="234"/>
      <c r="CU17" s="234"/>
      <c r="CV17" s="224"/>
      <c r="CW17" s="254"/>
      <c r="CX17" s="254"/>
      <c r="CY17" s="254"/>
      <c r="CZ17" s="254"/>
      <c r="DB17" s="254"/>
      <c r="DC17" s="254"/>
      <c r="DD17" s="254"/>
      <c r="DE17" s="254"/>
    </row>
    <row r="18" spans="1:109">
      <c r="A18" s="61"/>
      <c r="B18" s="336">
        <v>16</v>
      </c>
      <c r="C18" s="62"/>
      <c r="D18" s="63"/>
      <c r="E18" s="347"/>
      <c r="F18" s="338"/>
      <c r="G18" s="63"/>
      <c r="H18" s="131"/>
      <c r="I18" s="62"/>
      <c r="J18" s="67"/>
      <c r="K18" s="66"/>
      <c r="L18" s="61"/>
      <c r="M18" s="63"/>
      <c r="N18" s="35"/>
      <c r="O18" s="68"/>
      <c r="P18" s="62"/>
      <c r="Q18" s="63"/>
      <c r="R18" s="35"/>
      <c r="S18" s="68"/>
      <c r="T18" s="37"/>
      <c r="U18" s="69"/>
      <c r="V18" s="70"/>
      <c r="W18" s="71"/>
      <c r="X18" s="72">
        <f t="shared" si="0"/>
        <v>0</v>
      </c>
      <c r="Y18" s="73">
        <f t="shared" si="46"/>
        <v>0</v>
      </c>
      <c r="Z18" s="74">
        <f>COUNT(C18,F18,#REF!,I18,L18,O18,P18,S18,V18,#REF!)</f>
        <v>0</v>
      </c>
      <c r="AA18" s="75" t="e">
        <f t="shared" si="1"/>
        <v>#DIV/0!</v>
      </c>
      <c r="AB18" s="405"/>
      <c r="AC18" s="406"/>
      <c r="AD18" s="42"/>
      <c r="AF18" s="76">
        <v>16</v>
      </c>
      <c r="AG18" s="305">
        <f t="shared" si="11"/>
        <v>0</v>
      </c>
      <c r="AH18" s="306">
        <f t="shared" si="2"/>
        <v>0</v>
      </c>
      <c r="AI18" s="309">
        <f t="shared" si="3"/>
        <v>0</v>
      </c>
      <c r="AJ18" s="308">
        <f t="shared" si="4"/>
        <v>0</v>
      </c>
      <c r="AK18" s="305">
        <f t="shared" si="5"/>
        <v>0</v>
      </c>
      <c r="AL18" s="305">
        <f t="shared" si="6"/>
        <v>0</v>
      </c>
      <c r="AM18" s="305">
        <f t="shared" si="7"/>
        <v>0</v>
      </c>
      <c r="AN18" s="306">
        <f t="shared" si="8"/>
        <v>0</v>
      </c>
      <c r="AO18" s="77" t="e">
        <f t="shared" si="9"/>
        <v>#DIV/0!</v>
      </c>
      <c r="AP18" s="78">
        <f t="shared" si="10"/>
        <v>0</v>
      </c>
      <c r="AQ18" s="46"/>
      <c r="AS18" s="353"/>
      <c r="AT18" s="97">
        <f>AN4</f>
        <v>0</v>
      </c>
      <c r="AU18" s="2">
        <v>70</v>
      </c>
      <c r="AV18" s="2">
        <v>180</v>
      </c>
      <c r="AW18" s="2">
        <v>140</v>
      </c>
      <c r="AX18" s="111">
        <f t="shared" si="12"/>
        <v>0</v>
      </c>
      <c r="AY18" s="99">
        <v>15</v>
      </c>
      <c r="AZ18" s="100">
        <f t="shared" si="13"/>
        <v>0</v>
      </c>
      <c r="BA18" s="101">
        <f t="shared" si="14"/>
        <v>0</v>
      </c>
      <c r="BB18" s="101">
        <f t="shared" si="15"/>
        <v>0</v>
      </c>
      <c r="BC18" s="101">
        <f t="shared" si="16"/>
        <v>0</v>
      </c>
      <c r="BD18" s="101">
        <f t="shared" si="17"/>
        <v>0</v>
      </c>
      <c r="BE18" s="101">
        <f t="shared" si="18"/>
        <v>0</v>
      </c>
      <c r="BF18" s="102">
        <f t="shared" si="19"/>
        <v>0</v>
      </c>
      <c r="BG18" s="84"/>
      <c r="BH18" s="103">
        <f t="shared" si="20"/>
        <v>0</v>
      </c>
      <c r="BI18" s="104">
        <f t="shared" si="21"/>
        <v>0</v>
      </c>
      <c r="BJ18" s="104">
        <f t="shared" si="22"/>
        <v>0</v>
      </c>
      <c r="BK18" s="104">
        <f t="shared" si="23"/>
        <v>0</v>
      </c>
      <c r="BL18" s="104">
        <f t="shared" si="24"/>
        <v>0</v>
      </c>
      <c r="BM18" s="105">
        <f t="shared" si="25"/>
        <v>0</v>
      </c>
      <c r="BN18" s="132"/>
      <c r="BO18" s="106">
        <f t="shared" si="26"/>
        <v>0</v>
      </c>
      <c r="BP18" s="107">
        <f t="shared" si="27"/>
        <v>0</v>
      </c>
      <c r="BQ18" s="108">
        <f t="shared" si="28"/>
        <v>0</v>
      </c>
      <c r="BR18" s="107">
        <f t="shared" si="29"/>
        <v>0</v>
      </c>
      <c r="BS18" s="107">
        <f t="shared" si="30"/>
        <v>0</v>
      </c>
      <c r="BT18" s="104">
        <f t="shared" si="31"/>
        <v>0</v>
      </c>
      <c r="BU18" s="325">
        <f t="shared" si="32"/>
        <v>0</v>
      </c>
      <c r="BV18" s="328" t="e">
        <f t="shared" si="33"/>
        <v>#DIV/0!</v>
      </c>
      <c r="BW18" s="328" t="e">
        <f t="shared" si="34"/>
        <v>#DIV/0!</v>
      </c>
      <c r="BX18" s="133"/>
      <c r="BY18" s="111">
        <f t="shared" si="35"/>
        <v>0</v>
      </c>
      <c r="BZ18" s="99">
        <v>15</v>
      </c>
      <c r="CA18" s="110" t="e">
        <f t="shared" si="36"/>
        <v>#DIV/0!</v>
      </c>
      <c r="CB18" s="107" t="e">
        <f t="shared" si="37"/>
        <v>#DIV/0!</v>
      </c>
      <c r="CC18" s="107" t="e">
        <f t="shared" si="38"/>
        <v>#DIV/0!</v>
      </c>
      <c r="CD18" s="107" t="e">
        <f t="shared" si="39"/>
        <v>#DIV/0!</v>
      </c>
      <c r="CE18" s="109" t="e">
        <f t="shared" si="40"/>
        <v>#DIV/0!</v>
      </c>
      <c r="CF18" s="95"/>
      <c r="CG18" s="100">
        <f t="shared" si="41"/>
        <v>0</v>
      </c>
      <c r="CH18" s="101">
        <f t="shared" si="42"/>
        <v>0</v>
      </c>
      <c r="CI18" s="101">
        <f t="shared" si="43"/>
        <v>0</v>
      </c>
      <c r="CJ18" s="101">
        <f t="shared" si="44"/>
        <v>0</v>
      </c>
      <c r="CK18" s="102">
        <f t="shared" si="45"/>
        <v>0</v>
      </c>
      <c r="CR18" s="234"/>
      <c r="CS18" s="234"/>
      <c r="CT18" s="234"/>
      <c r="CU18" s="234"/>
      <c r="CV18" s="224"/>
      <c r="CW18" s="254"/>
      <c r="CX18" s="254"/>
      <c r="CY18" s="254"/>
      <c r="CZ18" s="254"/>
      <c r="DB18" s="254"/>
      <c r="DC18" s="254"/>
      <c r="DD18" s="254"/>
      <c r="DE18" s="254"/>
    </row>
    <row r="19" spans="1:109">
      <c r="A19" s="28"/>
      <c r="B19" s="336">
        <v>17</v>
      </c>
      <c r="C19" s="62"/>
      <c r="D19" s="63"/>
      <c r="E19" s="347"/>
      <c r="F19" s="338"/>
      <c r="G19" s="63"/>
      <c r="H19" s="35"/>
      <c r="I19" s="62"/>
      <c r="J19" s="67"/>
      <c r="K19" s="66"/>
      <c r="L19" s="61"/>
      <c r="M19" s="63"/>
      <c r="N19" s="35"/>
      <c r="O19" s="134"/>
      <c r="P19" s="62"/>
      <c r="Q19" s="63"/>
      <c r="R19" s="66"/>
      <c r="S19" s="68"/>
      <c r="T19" s="37"/>
      <c r="U19" s="69"/>
      <c r="V19" s="70"/>
      <c r="W19" s="71"/>
      <c r="X19" s="72">
        <f t="shared" si="0"/>
        <v>0</v>
      </c>
      <c r="Y19" s="73">
        <f t="shared" si="46"/>
        <v>0</v>
      </c>
      <c r="Z19" s="74">
        <f>COUNT(C19,F19,#REF!,I19,L19,O19,P19,S19,V19,#REF!)</f>
        <v>0</v>
      </c>
      <c r="AA19" s="75" t="e">
        <f t="shared" si="1"/>
        <v>#DIV/0!</v>
      </c>
      <c r="AB19" s="388"/>
      <c r="AC19" s="389"/>
      <c r="AD19" s="42"/>
      <c r="AF19" s="76">
        <v>17</v>
      </c>
      <c r="AG19" s="305">
        <f t="shared" si="11"/>
        <v>0</v>
      </c>
      <c r="AH19" s="306">
        <f t="shared" si="2"/>
        <v>0</v>
      </c>
      <c r="AI19" s="309">
        <f t="shared" si="3"/>
        <v>0</v>
      </c>
      <c r="AJ19" s="308">
        <f t="shared" si="4"/>
        <v>0</v>
      </c>
      <c r="AK19" s="305">
        <f t="shared" si="5"/>
        <v>0</v>
      </c>
      <c r="AL19" s="305">
        <f t="shared" si="6"/>
        <v>0</v>
      </c>
      <c r="AM19" s="305">
        <f t="shared" si="7"/>
        <v>0</v>
      </c>
      <c r="AN19" s="306">
        <f t="shared" si="8"/>
        <v>0</v>
      </c>
      <c r="AO19" s="77" t="e">
        <f t="shared" si="9"/>
        <v>#DIV/0!</v>
      </c>
      <c r="AP19" s="78">
        <f t="shared" si="10"/>
        <v>0</v>
      </c>
      <c r="AQ19" s="46"/>
      <c r="AS19" s="351">
        <v>3</v>
      </c>
      <c r="AT19" s="47">
        <f>AG5</f>
        <v>0</v>
      </c>
      <c r="AU19" s="2">
        <v>70</v>
      </c>
      <c r="AV19" s="2">
        <v>180</v>
      </c>
      <c r="AW19" s="2">
        <v>140</v>
      </c>
      <c r="AX19" s="98">
        <f t="shared" si="12"/>
        <v>0</v>
      </c>
      <c r="AY19" s="99">
        <v>16</v>
      </c>
      <c r="AZ19" s="100">
        <f t="shared" si="13"/>
        <v>0</v>
      </c>
      <c r="BA19" s="101">
        <f t="shared" si="14"/>
        <v>0</v>
      </c>
      <c r="BB19" s="101">
        <f t="shared" si="15"/>
        <v>0</v>
      </c>
      <c r="BC19" s="101">
        <f t="shared" si="16"/>
        <v>0</v>
      </c>
      <c r="BD19" s="101">
        <f t="shared" si="17"/>
        <v>0</v>
      </c>
      <c r="BE19" s="101">
        <f t="shared" si="18"/>
        <v>0</v>
      </c>
      <c r="BF19" s="102">
        <f t="shared" si="19"/>
        <v>0</v>
      </c>
      <c r="BG19" s="84"/>
      <c r="BH19" s="103">
        <f t="shared" si="20"/>
        <v>0</v>
      </c>
      <c r="BI19" s="104">
        <f t="shared" si="21"/>
        <v>0</v>
      </c>
      <c r="BJ19" s="104">
        <f t="shared" si="22"/>
        <v>0</v>
      </c>
      <c r="BK19" s="104">
        <f t="shared" si="23"/>
        <v>0</v>
      </c>
      <c r="BL19" s="104">
        <f t="shared" si="24"/>
        <v>0</v>
      </c>
      <c r="BM19" s="105">
        <f t="shared" si="25"/>
        <v>0</v>
      </c>
      <c r="BN19" s="132"/>
      <c r="BO19" s="106">
        <f t="shared" si="26"/>
        <v>0</v>
      </c>
      <c r="BP19" s="107">
        <f t="shared" si="27"/>
        <v>0</v>
      </c>
      <c r="BQ19" s="108">
        <f t="shared" si="28"/>
        <v>0</v>
      </c>
      <c r="BR19" s="107">
        <f t="shared" si="29"/>
        <v>0</v>
      </c>
      <c r="BS19" s="107">
        <f t="shared" si="30"/>
        <v>0</v>
      </c>
      <c r="BT19" s="104">
        <f t="shared" si="31"/>
        <v>0</v>
      </c>
      <c r="BU19" s="325">
        <f t="shared" si="32"/>
        <v>0</v>
      </c>
      <c r="BV19" s="328" t="e">
        <f t="shared" si="33"/>
        <v>#DIV/0!</v>
      </c>
      <c r="BW19" s="328" t="e">
        <f t="shared" si="34"/>
        <v>#DIV/0!</v>
      </c>
      <c r="BX19" s="135"/>
      <c r="BY19" s="98">
        <f t="shared" si="35"/>
        <v>0</v>
      </c>
      <c r="BZ19" s="99">
        <v>16</v>
      </c>
      <c r="CA19" s="110" t="e">
        <f t="shared" si="36"/>
        <v>#DIV/0!</v>
      </c>
      <c r="CB19" s="107" t="e">
        <f t="shared" si="37"/>
        <v>#DIV/0!</v>
      </c>
      <c r="CC19" s="107" t="e">
        <f t="shared" si="38"/>
        <v>#DIV/0!</v>
      </c>
      <c r="CD19" s="107" t="e">
        <f t="shared" si="39"/>
        <v>#DIV/0!</v>
      </c>
      <c r="CE19" s="109" t="e">
        <f t="shared" si="40"/>
        <v>#DIV/0!</v>
      </c>
      <c r="CF19" s="95"/>
      <c r="CG19" s="100">
        <f t="shared" si="41"/>
        <v>0</v>
      </c>
      <c r="CH19" s="101">
        <f t="shared" si="42"/>
        <v>0</v>
      </c>
      <c r="CI19" s="101">
        <f t="shared" si="43"/>
        <v>0</v>
      </c>
      <c r="CJ19" s="118">
        <f t="shared" si="44"/>
        <v>0</v>
      </c>
      <c r="CK19" s="102">
        <f t="shared" si="45"/>
        <v>0</v>
      </c>
      <c r="CR19" s="234"/>
      <c r="CS19" s="234"/>
      <c r="CT19" s="234"/>
      <c r="CU19" s="234"/>
      <c r="CV19" s="224"/>
      <c r="CW19" s="254"/>
      <c r="CX19" s="254"/>
      <c r="CY19" s="254"/>
      <c r="CZ19" s="254"/>
      <c r="DB19" s="254"/>
      <c r="DC19" s="254"/>
      <c r="DD19" s="254"/>
      <c r="DE19" s="254"/>
    </row>
    <row r="20" spans="1:109">
      <c r="A20" s="61"/>
      <c r="B20" s="336">
        <v>18</v>
      </c>
      <c r="C20" s="62"/>
      <c r="D20" s="63"/>
      <c r="E20" s="347"/>
      <c r="F20" s="338"/>
      <c r="G20" s="63"/>
      <c r="H20" s="35"/>
      <c r="I20" s="62"/>
      <c r="J20" s="67"/>
      <c r="K20" s="66"/>
      <c r="L20" s="61"/>
      <c r="M20" s="67"/>
      <c r="N20" s="66"/>
      <c r="O20" s="68"/>
      <c r="P20" s="62"/>
      <c r="Q20" s="63"/>
      <c r="R20" s="35"/>
      <c r="S20" s="68"/>
      <c r="T20" s="37"/>
      <c r="U20" s="69"/>
      <c r="V20" s="70"/>
      <c r="W20" s="71"/>
      <c r="X20" s="72">
        <f t="shared" si="0"/>
        <v>0</v>
      </c>
      <c r="Y20" s="73">
        <f t="shared" si="46"/>
        <v>0</v>
      </c>
      <c r="Z20" s="74">
        <f>COUNT(C20,F20,#REF!,I20,L20,O20,P20,S20,V20,#REF!)</f>
        <v>0</v>
      </c>
      <c r="AA20" s="75" t="e">
        <f t="shared" si="1"/>
        <v>#DIV/0!</v>
      </c>
      <c r="AB20" s="388"/>
      <c r="AC20" s="389"/>
      <c r="AD20" s="42"/>
      <c r="AF20" s="76">
        <v>18</v>
      </c>
      <c r="AG20" s="305">
        <f t="shared" si="11"/>
        <v>0</v>
      </c>
      <c r="AH20" s="306">
        <f t="shared" si="2"/>
        <v>0</v>
      </c>
      <c r="AI20" s="309">
        <f t="shared" si="3"/>
        <v>0</v>
      </c>
      <c r="AJ20" s="308">
        <f t="shared" si="4"/>
        <v>0</v>
      </c>
      <c r="AK20" s="305">
        <f t="shared" si="5"/>
        <v>0</v>
      </c>
      <c r="AL20" s="305">
        <f t="shared" si="6"/>
        <v>0</v>
      </c>
      <c r="AM20" s="305">
        <f t="shared" si="7"/>
        <v>0</v>
      </c>
      <c r="AN20" s="306">
        <f t="shared" si="8"/>
        <v>0</v>
      </c>
      <c r="AO20" s="77" t="e">
        <f t="shared" si="9"/>
        <v>#DIV/0!</v>
      </c>
      <c r="AP20" s="78">
        <f t="shared" si="10"/>
        <v>0</v>
      </c>
      <c r="AQ20" s="46"/>
      <c r="AS20" s="352"/>
      <c r="AT20" s="97">
        <f>AH5</f>
        <v>0</v>
      </c>
      <c r="AU20" s="2">
        <v>70</v>
      </c>
      <c r="AV20" s="2">
        <v>180</v>
      </c>
      <c r="AW20" s="2">
        <v>140</v>
      </c>
      <c r="AX20" s="111">
        <f t="shared" si="12"/>
        <v>0</v>
      </c>
      <c r="AY20" s="99">
        <v>17</v>
      </c>
      <c r="AZ20" s="100">
        <f t="shared" si="13"/>
        <v>0</v>
      </c>
      <c r="BA20" s="101">
        <f t="shared" si="14"/>
        <v>0</v>
      </c>
      <c r="BB20" s="101">
        <f t="shared" si="15"/>
        <v>0</v>
      </c>
      <c r="BC20" s="101">
        <f t="shared" si="16"/>
        <v>0</v>
      </c>
      <c r="BD20" s="101">
        <f t="shared" si="17"/>
        <v>0</v>
      </c>
      <c r="BE20" s="101">
        <f t="shared" si="18"/>
        <v>0</v>
      </c>
      <c r="BF20" s="102">
        <f t="shared" si="19"/>
        <v>0</v>
      </c>
      <c r="BG20" s="84"/>
      <c r="BH20" s="103">
        <f t="shared" si="20"/>
        <v>0</v>
      </c>
      <c r="BI20" s="104">
        <f t="shared" si="21"/>
        <v>0</v>
      </c>
      <c r="BJ20" s="104">
        <f t="shared" si="22"/>
        <v>0</v>
      </c>
      <c r="BK20" s="104">
        <f t="shared" si="23"/>
        <v>0</v>
      </c>
      <c r="BL20" s="104">
        <f t="shared" si="24"/>
        <v>0</v>
      </c>
      <c r="BM20" s="105">
        <f t="shared" si="25"/>
        <v>0</v>
      </c>
      <c r="BN20" s="132"/>
      <c r="BO20" s="106">
        <f t="shared" si="26"/>
        <v>0</v>
      </c>
      <c r="BP20" s="107">
        <f t="shared" si="27"/>
        <v>0</v>
      </c>
      <c r="BQ20" s="108">
        <f t="shared" si="28"/>
        <v>0</v>
      </c>
      <c r="BR20" s="107">
        <f t="shared" si="29"/>
        <v>0</v>
      </c>
      <c r="BS20" s="107">
        <f t="shared" si="30"/>
        <v>0</v>
      </c>
      <c r="BT20" s="104">
        <f t="shared" si="31"/>
        <v>0</v>
      </c>
      <c r="BU20" s="325">
        <f t="shared" si="32"/>
        <v>0</v>
      </c>
      <c r="BV20" s="328" t="e">
        <f t="shared" si="33"/>
        <v>#DIV/0!</v>
      </c>
      <c r="BW20" s="333" t="e">
        <f t="shared" si="34"/>
        <v>#DIV/0!</v>
      </c>
      <c r="BX20" s="135"/>
      <c r="BY20" s="111">
        <f t="shared" si="35"/>
        <v>0</v>
      </c>
      <c r="BZ20" s="99">
        <v>17</v>
      </c>
      <c r="CA20" s="110" t="e">
        <f t="shared" si="36"/>
        <v>#DIV/0!</v>
      </c>
      <c r="CB20" s="107" t="e">
        <f t="shared" si="37"/>
        <v>#DIV/0!</v>
      </c>
      <c r="CC20" s="107" t="e">
        <f t="shared" si="38"/>
        <v>#DIV/0!</v>
      </c>
      <c r="CD20" s="107" t="e">
        <f t="shared" si="39"/>
        <v>#DIV/0!</v>
      </c>
      <c r="CE20" s="109" t="e">
        <f t="shared" si="40"/>
        <v>#DIV/0!</v>
      </c>
      <c r="CF20" s="95"/>
      <c r="CG20" s="100">
        <f t="shared" si="41"/>
        <v>0</v>
      </c>
      <c r="CH20" s="101">
        <f t="shared" si="42"/>
        <v>0</v>
      </c>
      <c r="CI20" s="101">
        <f t="shared" si="43"/>
        <v>0</v>
      </c>
      <c r="CJ20" s="101">
        <f t="shared" si="44"/>
        <v>0</v>
      </c>
      <c r="CK20" s="102">
        <f t="shared" si="45"/>
        <v>0</v>
      </c>
      <c r="CR20" s="234"/>
      <c r="CS20" s="234"/>
      <c r="CT20" s="234"/>
      <c r="CU20" s="234"/>
      <c r="CV20" s="224"/>
      <c r="CW20" s="254"/>
      <c r="CX20" s="254"/>
      <c r="CY20" s="254"/>
      <c r="CZ20" s="254"/>
      <c r="DB20" s="254"/>
      <c r="DC20" s="254"/>
      <c r="DD20" s="254"/>
      <c r="DE20" s="254"/>
    </row>
    <row r="21" spans="1:109">
      <c r="A21" s="61"/>
      <c r="B21" s="336">
        <v>19</v>
      </c>
      <c r="C21" s="62"/>
      <c r="D21" s="63"/>
      <c r="E21" s="347"/>
      <c r="F21" s="338"/>
      <c r="G21" s="63"/>
      <c r="H21" s="123"/>
      <c r="I21" s="62"/>
      <c r="J21" s="67"/>
      <c r="K21" s="66"/>
      <c r="L21" s="61"/>
      <c r="M21" s="67"/>
      <c r="N21" s="35"/>
      <c r="O21" s="68"/>
      <c r="P21" s="62"/>
      <c r="Q21" s="63"/>
      <c r="R21" s="66"/>
      <c r="S21" s="68"/>
      <c r="T21" s="37"/>
      <c r="U21" s="69"/>
      <c r="V21" s="70"/>
      <c r="W21" s="71"/>
      <c r="X21" s="72">
        <f t="shared" si="0"/>
        <v>0</v>
      </c>
      <c r="Y21" s="73">
        <f t="shared" si="46"/>
        <v>0</v>
      </c>
      <c r="Z21" s="74">
        <f>COUNT(C21,F21,#REF!,I21,L21,O21,P21,S21,V21,#REF!)</f>
        <v>0</v>
      </c>
      <c r="AA21" s="75" t="e">
        <f t="shared" si="1"/>
        <v>#DIV/0!</v>
      </c>
      <c r="AB21" s="388"/>
      <c r="AC21" s="389"/>
      <c r="AD21" s="42"/>
      <c r="AF21" s="76">
        <v>19</v>
      </c>
      <c r="AG21" s="305">
        <f t="shared" si="11"/>
        <v>0</v>
      </c>
      <c r="AH21" s="306">
        <f t="shared" si="2"/>
        <v>0</v>
      </c>
      <c r="AI21" s="309">
        <f t="shared" si="3"/>
        <v>0</v>
      </c>
      <c r="AJ21" s="308">
        <f t="shared" si="4"/>
        <v>0</v>
      </c>
      <c r="AK21" s="305">
        <f t="shared" si="5"/>
        <v>0</v>
      </c>
      <c r="AL21" s="305">
        <f t="shared" si="6"/>
        <v>0</v>
      </c>
      <c r="AM21" s="305">
        <f t="shared" si="7"/>
        <v>0</v>
      </c>
      <c r="AN21" s="306">
        <f t="shared" si="8"/>
        <v>0</v>
      </c>
      <c r="AO21" s="77" t="e">
        <f t="shared" si="9"/>
        <v>#DIV/0!</v>
      </c>
      <c r="AP21" s="78">
        <f t="shared" si="10"/>
        <v>0</v>
      </c>
      <c r="AQ21" s="46"/>
      <c r="AS21" s="352"/>
      <c r="AT21" s="97">
        <f>AI5</f>
        <v>0</v>
      </c>
      <c r="AU21" s="2">
        <v>70</v>
      </c>
      <c r="AV21" s="2">
        <v>180</v>
      </c>
      <c r="AW21" s="2">
        <v>140</v>
      </c>
      <c r="AX21" s="111">
        <f t="shared" si="12"/>
        <v>0</v>
      </c>
      <c r="AY21" s="99">
        <v>18</v>
      </c>
      <c r="AZ21" s="100">
        <f t="shared" si="13"/>
        <v>0</v>
      </c>
      <c r="BA21" s="101">
        <f t="shared" si="14"/>
        <v>0</v>
      </c>
      <c r="BB21" s="101">
        <f t="shared" si="15"/>
        <v>0</v>
      </c>
      <c r="BC21" s="101">
        <f t="shared" si="16"/>
        <v>0</v>
      </c>
      <c r="BD21" s="101">
        <f t="shared" si="17"/>
        <v>0</v>
      </c>
      <c r="BE21" s="101">
        <f t="shared" si="18"/>
        <v>0</v>
      </c>
      <c r="BF21" s="102">
        <f t="shared" si="19"/>
        <v>0</v>
      </c>
      <c r="BG21" s="84"/>
      <c r="BH21" s="103">
        <f t="shared" si="20"/>
        <v>0</v>
      </c>
      <c r="BI21" s="104">
        <f t="shared" si="21"/>
        <v>0</v>
      </c>
      <c r="BJ21" s="104">
        <f t="shared" si="22"/>
        <v>0</v>
      </c>
      <c r="BK21" s="104">
        <f t="shared" si="23"/>
        <v>0</v>
      </c>
      <c r="BL21" s="104">
        <f t="shared" si="24"/>
        <v>0</v>
      </c>
      <c r="BM21" s="105">
        <f t="shared" si="25"/>
        <v>0</v>
      </c>
      <c r="BN21" s="132"/>
      <c r="BO21" s="106">
        <f t="shared" si="26"/>
        <v>0</v>
      </c>
      <c r="BP21" s="107">
        <f t="shared" si="27"/>
        <v>0</v>
      </c>
      <c r="BQ21" s="108">
        <f t="shared" si="28"/>
        <v>0</v>
      </c>
      <c r="BR21" s="107">
        <f t="shared" si="29"/>
        <v>0</v>
      </c>
      <c r="BS21" s="107">
        <f t="shared" si="30"/>
        <v>0</v>
      </c>
      <c r="BT21" s="104">
        <f t="shared" si="31"/>
        <v>0</v>
      </c>
      <c r="BU21" s="325">
        <f t="shared" si="32"/>
        <v>0</v>
      </c>
      <c r="BV21" s="328" t="e">
        <f t="shared" si="33"/>
        <v>#DIV/0!</v>
      </c>
      <c r="BW21" s="333" t="e">
        <f t="shared" si="34"/>
        <v>#DIV/0!</v>
      </c>
      <c r="BX21" s="135"/>
      <c r="BY21" s="111">
        <f t="shared" si="35"/>
        <v>0</v>
      </c>
      <c r="BZ21" s="99">
        <v>18</v>
      </c>
      <c r="CA21" s="110" t="e">
        <f t="shared" si="36"/>
        <v>#DIV/0!</v>
      </c>
      <c r="CB21" s="107" t="e">
        <f t="shared" si="37"/>
        <v>#DIV/0!</v>
      </c>
      <c r="CC21" s="107" t="e">
        <f t="shared" si="38"/>
        <v>#DIV/0!</v>
      </c>
      <c r="CD21" s="107" t="e">
        <f t="shared" si="39"/>
        <v>#DIV/0!</v>
      </c>
      <c r="CE21" s="109" t="e">
        <f t="shared" si="40"/>
        <v>#DIV/0!</v>
      </c>
      <c r="CF21" s="95"/>
      <c r="CG21" s="100">
        <f t="shared" si="41"/>
        <v>0</v>
      </c>
      <c r="CH21" s="101">
        <f t="shared" si="42"/>
        <v>0</v>
      </c>
      <c r="CI21" s="101">
        <f t="shared" si="43"/>
        <v>0</v>
      </c>
      <c r="CJ21" s="101">
        <f t="shared" si="44"/>
        <v>0</v>
      </c>
      <c r="CK21" s="102">
        <f t="shared" si="45"/>
        <v>0</v>
      </c>
      <c r="CR21" s="234"/>
      <c r="CS21" s="234"/>
      <c r="CT21" s="234"/>
      <c r="CU21" s="234"/>
      <c r="CV21" s="224"/>
      <c r="CW21" s="254"/>
      <c r="CX21" s="254"/>
      <c r="CY21" s="254"/>
      <c r="CZ21" s="254"/>
      <c r="DB21" s="254"/>
      <c r="DC21" s="254"/>
      <c r="DD21" s="254"/>
      <c r="DE21" s="254"/>
    </row>
    <row r="22" spans="1:109">
      <c r="A22" s="61"/>
      <c r="B22" s="336">
        <v>20</v>
      </c>
      <c r="C22" s="62"/>
      <c r="D22" s="63"/>
      <c r="E22" s="134"/>
      <c r="F22" s="338"/>
      <c r="G22" s="63"/>
      <c r="H22" s="131"/>
      <c r="I22" s="62"/>
      <c r="J22" s="67"/>
      <c r="K22" s="66"/>
      <c r="L22" s="61"/>
      <c r="M22" s="67"/>
      <c r="N22" s="35"/>
      <c r="O22" s="68"/>
      <c r="P22" s="62"/>
      <c r="Q22" s="63"/>
      <c r="R22" s="35"/>
      <c r="S22" s="68"/>
      <c r="T22" s="37"/>
      <c r="U22" s="69"/>
      <c r="V22" s="70"/>
      <c r="W22" s="71"/>
      <c r="X22" s="72">
        <f t="shared" si="0"/>
        <v>0</v>
      </c>
      <c r="Y22" s="73">
        <f t="shared" si="46"/>
        <v>0</v>
      </c>
      <c r="Z22" s="74">
        <f>COUNT(C22,F22,#REF!,I22,L22,O22,P22,S22,V22,#REF!)</f>
        <v>0</v>
      </c>
      <c r="AA22" s="75" t="e">
        <f t="shared" si="1"/>
        <v>#DIV/0!</v>
      </c>
      <c r="AB22" s="390"/>
      <c r="AC22" s="391"/>
      <c r="AD22" s="42"/>
      <c r="AF22" s="76">
        <v>20</v>
      </c>
      <c r="AG22" s="305">
        <f t="shared" si="11"/>
        <v>0</v>
      </c>
      <c r="AH22" s="306">
        <f t="shared" si="2"/>
        <v>0</v>
      </c>
      <c r="AI22" s="309">
        <f t="shared" si="3"/>
        <v>0</v>
      </c>
      <c r="AJ22" s="308">
        <f t="shared" si="4"/>
        <v>0</v>
      </c>
      <c r="AK22" s="305">
        <f t="shared" si="5"/>
        <v>0</v>
      </c>
      <c r="AL22" s="305">
        <f t="shared" si="6"/>
        <v>0</v>
      </c>
      <c r="AM22" s="305">
        <f t="shared" si="7"/>
        <v>0</v>
      </c>
      <c r="AN22" s="306">
        <f t="shared" si="8"/>
        <v>0</v>
      </c>
      <c r="AO22" s="77" t="e">
        <f t="shared" si="9"/>
        <v>#DIV/0!</v>
      </c>
      <c r="AP22" s="78">
        <f t="shared" si="10"/>
        <v>0</v>
      </c>
      <c r="AQ22" s="46"/>
      <c r="AS22" s="352"/>
      <c r="AT22" s="97">
        <f>AJ5</f>
        <v>0</v>
      </c>
      <c r="AU22" s="2">
        <v>70</v>
      </c>
      <c r="AV22" s="2">
        <v>180</v>
      </c>
      <c r="AW22" s="2">
        <v>140</v>
      </c>
      <c r="AX22" s="111">
        <f t="shared" si="12"/>
        <v>0</v>
      </c>
      <c r="AY22" s="99">
        <v>19</v>
      </c>
      <c r="AZ22" s="100">
        <f t="shared" si="13"/>
        <v>0</v>
      </c>
      <c r="BA22" s="101">
        <f t="shared" si="14"/>
        <v>0</v>
      </c>
      <c r="BB22" s="101">
        <f t="shared" si="15"/>
        <v>0</v>
      </c>
      <c r="BC22" s="101">
        <f t="shared" si="16"/>
        <v>0</v>
      </c>
      <c r="BD22" s="101">
        <f t="shared" si="17"/>
        <v>0</v>
      </c>
      <c r="BE22" s="101">
        <f t="shared" si="18"/>
        <v>0</v>
      </c>
      <c r="BF22" s="102">
        <f t="shared" si="19"/>
        <v>0</v>
      </c>
      <c r="BG22" s="84"/>
      <c r="BH22" s="103">
        <f t="shared" si="20"/>
        <v>0</v>
      </c>
      <c r="BI22" s="104">
        <f t="shared" si="21"/>
        <v>0</v>
      </c>
      <c r="BJ22" s="104">
        <f t="shared" si="22"/>
        <v>0</v>
      </c>
      <c r="BK22" s="104">
        <f t="shared" si="23"/>
        <v>0</v>
      </c>
      <c r="BL22" s="104">
        <f t="shared" si="24"/>
        <v>0</v>
      </c>
      <c r="BM22" s="105">
        <f t="shared" si="25"/>
        <v>0</v>
      </c>
      <c r="BN22" s="132"/>
      <c r="BO22" s="106">
        <f t="shared" si="26"/>
        <v>0</v>
      </c>
      <c r="BP22" s="107">
        <f t="shared" si="27"/>
        <v>0</v>
      </c>
      <c r="BQ22" s="108">
        <f t="shared" si="28"/>
        <v>0</v>
      </c>
      <c r="BR22" s="107">
        <f t="shared" si="29"/>
        <v>0</v>
      </c>
      <c r="BS22" s="107">
        <f t="shared" si="30"/>
        <v>0</v>
      </c>
      <c r="BT22" s="104">
        <f t="shared" si="31"/>
        <v>0</v>
      </c>
      <c r="BU22" s="325">
        <f t="shared" si="32"/>
        <v>0</v>
      </c>
      <c r="BV22" s="328" t="e">
        <f t="shared" si="33"/>
        <v>#DIV/0!</v>
      </c>
      <c r="BW22" s="333" t="e">
        <f t="shared" si="34"/>
        <v>#DIV/0!</v>
      </c>
      <c r="BX22" s="135"/>
      <c r="BY22" s="111">
        <f t="shared" si="35"/>
        <v>0</v>
      </c>
      <c r="BZ22" s="99">
        <v>19</v>
      </c>
      <c r="CA22" s="110" t="e">
        <f t="shared" si="36"/>
        <v>#DIV/0!</v>
      </c>
      <c r="CB22" s="107" t="e">
        <f t="shared" si="37"/>
        <v>#DIV/0!</v>
      </c>
      <c r="CC22" s="107" t="e">
        <f t="shared" si="38"/>
        <v>#DIV/0!</v>
      </c>
      <c r="CD22" s="107" t="e">
        <f t="shared" si="39"/>
        <v>#DIV/0!</v>
      </c>
      <c r="CE22" s="109" t="e">
        <f t="shared" si="40"/>
        <v>#DIV/0!</v>
      </c>
      <c r="CF22" s="95"/>
      <c r="CG22" s="100">
        <f t="shared" si="41"/>
        <v>0</v>
      </c>
      <c r="CH22" s="101">
        <f t="shared" si="42"/>
        <v>0</v>
      </c>
      <c r="CI22" s="101">
        <f t="shared" si="43"/>
        <v>0</v>
      </c>
      <c r="CJ22" s="101">
        <f t="shared" si="44"/>
        <v>0</v>
      </c>
      <c r="CK22" s="102">
        <f t="shared" si="45"/>
        <v>0</v>
      </c>
      <c r="CR22" s="234"/>
      <c r="CS22" s="234"/>
      <c r="CT22" s="234"/>
      <c r="CU22" s="234"/>
      <c r="CV22" s="224"/>
      <c r="CW22" s="254"/>
      <c r="CX22" s="254"/>
      <c r="CY22" s="254"/>
      <c r="CZ22" s="254"/>
      <c r="DB22" s="254"/>
      <c r="DC22" s="254"/>
      <c r="DD22" s="254"/>
      <c r="DE22" s="254"/>
    </row>
    <row r="23" spans="1:109">
      <c r="A23" s="113"/>
      <c r="B23" s="336">
        <v>21</v>
      </c>
      <c r="C23" s="62"/>
      <c r="D23" s="343"/>
      <c r="E23" s="347"/>
      <c r="F23" s="338"/>
      <c r="G23" s="63"/>
      <c r="H23" s="131"/>
      <c r="I23" s="62"/>
      <c r="J23" s="63"/>
      <c r="K23" s="66"/>
      <c r="L23" s="61"/>
      <c r="M23" s="63"/>
      <c r="N23" s="35"/>
      <c r="O23" s="68"/>
      <c r="P23" s="62"/>
      <c r="Q23" s="63"/>
      <c r="R23" s="35"/>
      <c r="S23" s="68"/>
      <c r="T23" s="37"/>
      <c r="U23" s="69"/>
      <c r="V23" s="70"/>
      <c r="W23" s="71"/>
      <c r="X23" s="72">
        <f t="shared" si="0"/>
        <v>0</v>
      </c>
      <c r="Y23" s="73">
        <f t="shared" si="46"/>
        <v>0</v>
      </c>
      <c r="Z23" s="74">
        <f>COUNT(C23,F23,#REF!,I23,L23,O23,P23,S23,V23,#REF!)</f>
        <v>0</v>
      </c>
      <c r="AA23" s="75" t="e">
        <f t="shared" si="1"/>
        <v>#DIV/0!</v>
      </c>
      <c r="AB23" s="390"/>
      <c r="AC23" s="391"/>
      <c r="AD23" s="42"/>
      <c r="AF23" s="76">
        <v>21</v>
      </c>
      <c r="AG23" s="305">
        <f t="shared" si="11"/>
        <v>0</v>
      </c>
      <c r="AH23" s="306">
        <f t="shared" si="2"/>
        <v>0</v>
      </c>
      <c r="AI23" s="309">
        <f t="shared" si="3"/>
        <v>0</v>
      </c>
      <c r="AJ23" s="308">
        <f t="shared" si="4"/>
        <v>0</v>
      </c>
      <c r="AK23" s="305">
        <f t="shared" si="5"/>
        <v>0</v>
      </c>
      <c r="AL23" s="305">
        <f t="shared" si="6"/>
        <v>0</v>
      </c>
      <c r="AM23" s="305">
        <f t="shared" si="7"/>
        <v>0</v>
      </c>
      <c r="AN23" s="306">
        <f t="shared" si="8"/>
        <v>0</v>
      </c>
      <c r="AO23" s="77" t="e">
        <f t="shared" si="9"/>
        <v>#DIV/0!</v>
      </c>
      <c r="AP23" s="78">
        <f t="shared" si="10"/>
        <v>0</v>
      </c>
      <c r="AQ23" s="46"/>
      <c r="AS23" s="352"/>
      <c r="AT23" s="97">
        <f>AK5</f>
        <v>0</v>
      </c>
      <c r="AU23" s="2">
        <v>70</v>
      </c>
      <c r="AV23" s="2">
        <v>180</v>
      </c>
      <c r="AW23" s="2">
        <v>140</v>
      </c>
      <c r="AX23" s="111">
        <f t="shared" si="12"/>
        <v>0</v>
      </c>
      <c r="AY23" s="99">
        <v>20</v>
      </c>
      <c r="AZ23" s="100">
        <f t="shared" si="13"/>
        <v>0</v>
      </c>
      <c r="BA23" s="101">
        <f t="shared" si="14"/>
        <v>0</v>
      </c>
      <c r="BB23" s="101">
        <f t="shared" si="15"/>
        <v>0</v>
      </c>
      <c r="BC23" s="101">
        <f t="shared" si="16"/>
        <v>0</v>
      </c>
      <c r="BD23" s="101">
        <f t="shared" si="17"/>
        <v>0</v>
      </c>
      <c r="BE23" s="101">
        <f t="shared" si="18"/>
        <v>0</v>
      </c>
      <c r="BF23" s="102">
        <f t="shared" si="19"/>
        <v>0</v>
      </c>
      <c r="BG23" s="84"/>
      <c r="BH23" s="103">
        <f t="shared" si="20"/>
        <v>0</v>
      </c>
      <c r="BI23" s="104">
        <f t="shared" si="21"/>
        <v>0</v>
      </c>
      <c r="BJ23" s="104">
        <f t="shared" si="22"/>
        <v>0</v>
      </c>
      <c r="BK23" s="104">
        <f t="shared" si="23"/>
        <v>0</v>
      </c>
      <c r="BL23" s="104">
        <f t="shared" si="24"/>
        <v>0</v>
      </c>
      <c r="BM23" s="105">
        <f t="shared" si="25"/>
        <v>0</v>
      </c>
      <c r="BN23" s="132"/>
      <c r="BO23" s="106">
        <f t="shared" si="26"/>
        <v>0</v>
      </c>
      <c r="BP23" s="107">
        <f t="shared" si="27"/>
        <v>0</v>
      </c>
      <c r="BQ23" s="108">
        <f t="shared" si="28"/>
        <v>0</v>
      </c>
      <c r="BR23" s="107">
        <f t="shared" si="29"/>
        <v>0</v>
      </c>
      <c r="BS23" s="107">
        <f t="shared" si="30"/>
        <v>0</v>
      </c>
      <c r="BT23" s="104">
        <f t="shared" si="31"/>
        <v>0</v>
      </c>
      <c r="BU23" s="325">
        <f t="shared" si="32"/>
        <v>0</v>
      </c>
      <c r="BV23" s="328" t="e">
        <f t="shared" si="33"/>
        <v>#DIV/0!</v>
      </c>
      <c r="BW23" s="328" t="e">
        <f t="shared" si="34"/>
        <v>#DIV/0!</v>
      </c>
      <c r="BX23" s="135"/>
      <c r="BY23" s="111">
        <f t="shared" si="35"/>
        <v>0</v>
      </c>
      <c r="BZ23" s="99">
        <v>20</v>
      </c>
      <c r="CA23" s="110" t="e">
        <f t="shared" si="36"/>
        <v>#DIV/0!</v>
      </c>
      <c r="CB23" s="107" t="e">
        <f t="shared" si="37"/>
        <v>#DIV/0!</v>
      </c>
      <c r="CC23" s="107" t="e">
        <f t="shared" si="38"/>
        <v>#DIV/0!</v>
      </c>
      <c r="CD23" s="107" t="e">
        <f t="shared" si="39"/>
        <v>#DIV/0!</v>
      </c>
      <c r="CE23" s="109" t="e">
        <f t="shared" si="40"/>
        <v>#DIV/0!</v>
      </c>
      <c r="CF23" s="95"/>
      <c r="CG23" s="100">
        <f t="shared" si="41"/>
        <v>0</v>
      </c>
      <c r="CH23" s="101">
        <f t="shared" si="42"/>
        <v>0</v>
      </c>
      <c r="CI23" s="101">
        <f t="shared" si="43"/>
        <v>0</v>
      </c>
      <c r="CJ23" s="101">
        <f t="shared" si="44"/>
        <v>0</v>
      </c>
      <c r="CK23" s="102">
        <f t="shared" si="45"/>
        <v>0</v>
      </c>
      <c r="CR23" s="234"/>
      <c r="CS23" s="234"/>
      <c r="CT23" s="234"/>
      <c r="CU23" s="234"/>
      <c r="CV23" s="224"/>
      <c r="CW23" s="254"/>
      <c r="CX23" s="254"/>
      <c r="CY23" s="254"/>
      <c r="CZ23" s="254"/>
      <c r="DB23" s="254"/>
      <c r="DC23" s="254"/>
      <c r="DD23" s="254"/>
      <c r="DE23" s="254"/>
    </row>
    <row r="24" spans="1:109">
      <c r="A24" s="61"/>
      <c r="B24" s="336">
        <v>22</v>
      </c>
      <c r="C24" s="62"/>
      <c r="D24" s="63"/>
      <c r="E24" s="347"/>
      <c r="F24" s="338"/>
      <c r="G24" s="63"/>
      <c r="H24" s="65"/>
      <c r="I24" s="62"/>
      <c r="J24" s="67"/>
      <c r="K24" s="66"/>
      <c r="L24" s="61"/>
      <c r="M24" s="67"/>
      <c r="N24" s="35"/>
      <c r="O24" s="68"/>
      <c r="P24" s="62"/>
      <c r="Q24" s="63"/>
      <c r="R24" s="35"/>
      <c r="S24" s="68"/>
      <c r="T24" s="37"/>
      <c r="U24" s="69"/>
      <c r="V24" s="70"/>
      <c r="W24" s="71"/>
      <c r="X24" s="72">
        <f t="shared" si="0"/>
        <v>0</v>
      </c>
      <c r="Y24" s="73">
        <f t="shared" si="46"/>
        <v>0</v>
      </c>
      <c r="Z24" s="74">
        <f>COUNT(C24,F24,#REF!,I24,L24,O24,P24,S24,V24,#REF!)</f>
        <v>0</v>
      </c>
      <c r="AA24" s="75" t="e">
        <f t="shared" si="1"/>
        <v>#DIV/0!</v>
      </c>
      <c r="AB24" s="388"/>
      <c r="AC24" s="389"/>
      <c r="AD24" s="42"/>
      <c r="AF24" s="76">
        <v>22</v>
      </c>
      <c r="AG24" s="305">
        <f t="shared" si="11"/>
        <v>0</v>
      </c>
      <c r="AH24" s="306">
        <f t="shared" si="2"/>
        <v>0</v>
      </c>
      <c r="AI24" s="309">
        <f t="shared" si="3"/>
        <v>0</v>
      </c>
      <c r="AJ24" s="308">
        <f t="shared" si="4"/>
        <v>0</v>
      </c>
      <c r="AK24" s="305">
        <f t="shared" si="5"/>
        <v>0</v>
      </c>
      <c r="AL24" s="305">
        <f t="shared" si="6"/>
        <v>0</v>
      </c>
      <c r="AM24" s="305">
        <f t="shared" si="7"/>
        <v>0</v>
      </c>
      <c r="AN24" s="306">
        <f t="shared" si="8"/>
        <v>0</v>
      </c>
      <c r="AO24" s="77" t="e">
        <f t="shared" si="9"/>
        <v>#DIV/0!</v>
      </c>
      <c r="AP24" s="78">
        <f t="shared" si="10"/>
        <v>0</v>
      </c>
      <c r="AQ24" s="46"/>
      <c r="AS24" s="352"/>
      <c r="AT24" s="97">
        <f>AL5</f>
        <v>0</v>
      </c>
      <c r="AU24" s="2">
        <v>70</v>
      </c>
      <c r="AV24" s="2">
        <v>180</v>
      </c>
      <c r="AW24" s="2">
        <v>140</v>
      </c>
      <c r="AX24" s="111">
        <f t="shared" si="12"/>
        <v>0</v>
      </c>
      <c r="AY24" s="99">
        <v>21</v>
      </c>
      <c r="AZ24" s="100">
        <f t="shared" si="13"/>
        <v>0</v>
      </c>
      <c r="BA24" s="101">
        <f t="shared" si="14"/>
        <v>0</v>
      </c>
      <c r="BB24" s="101">
        <f t="shared" si="15"/>
        <v>0</v>
      </c>
      <c r="BC24" s="101">
        <f t="shared" si="16"/>
        <v>0</v>
      </c>
      <c r="BD24" s="101">
        <f t="shared" si="17"/>
        <v>0</v>
      </c>
      <c r="BE24" s="101">
        <f t="shared" si="18"/>
        <v>0</v>
      </c>
      <c r="BF24" s="102">
        <f t="shared" si="19"/>
        <v>0</v>
      </c>
      <c r="BG24" s="84"/>
      <c r="BH24" s="103">
        <f t="shared" si="20"/>
        <v>0</v>
      </c>
      <c r="BI24" s="104">
        <f t="shared" si="21"/>
        <v>0</v>
      </c>
      <c r="BJ24" s="104">
        <f t="shared" si="22"/>
        <v>0</v>
      </c>
      <c r="BK24" s="104">
        <f t="shared" si="23"/>
        <v>0</v>
      </c>
      <c r="BL24" s="104">
        <f t="shared" si="24"/>
        <v>0</v>
      </c>
      <c r="BM24" s="105">
        <f t="shared" si="25"/>
        <v>0</v>
      </c>
      <c r="BN24" s="132"/>
      <c r="BO24" s="106">
        <f t="shared" si="26"/>
        <v>0</v>
      </c>
      <c r="BP24" s="107">
        <f t="shared" si="27"/>
        <v>0</v>
      </c>
      <c r="BQ24" s="108">
        <f t="shared" si="28"/>
        <v>0</v>
      </c>
      <c r="BR24" s="107">
        <f t="shared" si="29"/>
        <v>0</v>
      </c>
      <c r="BS24" s="107">
        <f t="shared" si="30"/>
        <v>0</v>
      </c>
      <c r="BT24" s="104">
        <f t="shared" si="31"/>
        <v>0</v>
      </c>
      <c r="BU24" s="325">
        <f t="shared" si="32"/>
        <v>0</v>
      </c>
      <c r="BV24" s="328" t="e">
        <f t="shared" si="33"/>
        <v>#DIV/0!</v>
      </c>
      <c r="BW24" s="328" t="e">
        <f t="shared" si="34"/>
        <v>#DIV/0!</v>
      </c>
      <c r="BX24" s="135"/>
      <c r="BY24" s="111">
        <f t="shared" si="35"/>
        <v>0</v>
      </c>
      <c r="BZ24" s="99">
        <v>21</v>
      </c>
      <c r="CA24" s="110" t="e">
        <f t="shared" si="36"/>
        <v>#DIV/0!</v>
      </c>
      <c r="CB24" s="107" t="e">
        <f t="shared" si="37"/>
        <v>#DIV/0!</v>
      </c>
      <c r="CC24" s="107" t="e">
        <f t="shared" si="38"/>
        <v>#DIV/0!</v>
      </c>
      <c r="CD24" s="107" t="e">
        <f t="shared" si="39"/>
        <v>#DIV/0!</v>
      </c>
      <c r="CE24" s="109" t="e">
        <f t="shared" si="40"/>
        <v>#DIV/0!</v>
      </c>
      <c r="CF24" s="95"/>
      <c r="CG24" s="100">
        <f t="shared" si="41"/>
        <v>0</v>
      </c>
      <c r="CH24" s="101">
        <f t="shared" si="42"/>
        <v>0</v>
      </c>
      <c r="CI24" s="101">
        <f t="shared" si="43"/>
        <v>0</v>
      </c>
      <c r="CJ24" s="101">
        <f t="shared" si="44"/>
        <v>0</v>
      </c>
      <c r="CK24" s="102">
        <f t="shared" si="45"/>
        <v>0</v>
      </c>
      <c r="CR24" s="234"/>
      <c r="CS24" s="234"/>
      <c r="CT24" s="234"/>
      <c r="CU24" s="234"/>
      <c r="CV24" s="224"/>
      <c r="CW24" s="254"/>
      <c r="CX24" s="254"/>
      <c r="CY24" s="254"/>
      <c r="CZ24" s="254"/>
      <c r="DB24" s="254"/>
      <c r="DC24" s="254"/>
      <c r="DD24" s="254"/>
      <c r="DE24" s="254"/>
    </row>
    <row r="25" spans="1:109">
      <c r="A25" s="61"/>
      <c r="B25" s="336">
        <v>23</v>
      </c>
      <c r="C25" s="62"/>
      <c r="D25" s="63"/>
      <c r="E25" s="347"/>
      <c r="F25" s="338"/>
      <c r="G25" s="63"/>
      <c r="H25" s="65"/>
      <c r="I25" s="62"/>
      <c r="J25" s="67"/>
      <c r="K25" s="66"/>
      <c r="L25" s="61"/>
      <c r="M25" s="63"/>
      <c r="N25" s="35"/>
      <c r="O25" s="68"/>
      <c r="P25" s="62"/>
      <c r="Q25" s="63"/>
      <c r="R25" s="35"/>
      <c r="S25" s="68"/>
      <c r="T25" s="37"/>
      <c r="U25" s="69"/>
      <c r="V25" s="70"/>
      <c r="W25" s="71"/>
      <c r="X25" s="72">
        <f t="shared" si="0"/>
        <v>0</v>
      </c>
      <c r="Y25" s="73">
        <f t="shared" si="46"/>
        <v>0</v>
      </c>
      <c r="Z25" s="74">
        <f>COUNT(C25,F25,#REF!,I25,L25,O25,P25,S25,V25,#REF!)</f>
        <v>0</v>
      </c>
      <c r="AA25" s="75" t="e">
        <f t="shared" si="1"/>
        <v>#DIV/0!</v>
      </c>
      <c r="AB25" s="380"/>
      <c r="AC25" s="381"/>
      <c r="AD25" s="42"/>
      <c r="AF25" s="76">
        <v>23</v>
      </c>
      <c r="AG25" s="305">
        <f t="shared" si="11"/>
        <v>0</v>
      </c>
      <c r="AH25" s="306">
        <f t="shared" si="2"/>
        <v>0</v>
      </c>
      <c r="AI25" s="309">
        <f t="shared" si="3"/>
        <v>0</v>
      </c>
      <c r="AJ25" s="308">
        <f t="shared" si="4"/>
        <v>0</v>
      </c>
      <c r="AK25" s="305">
        <f t="shared" si="5"/>
        <v>0</v>
      </c>
      <c r="AL25" s="305">
        <f t="shared" si="6"/>
        <v>0</v>
      </c>
      <c r="AM25" s="305">
        <f t="shared" si="7"/>
        <v>0</v>
      </c>
      <c r="AN25" s="306">
        <f t="shared" si="8"/>
        <v>0</v>
      </c>
      <c r="AO25" s="77" t="e">
        <f t="shared" si="9"/>
        <v>#DIV/0!</v>
      </c>
      <c r="AP25" s="78">
        <f t="shared" si="10"/>
        <v>0</v>
      </c>
      <c r="AQ25" s="46"/>
      <c r="AS25" s="352"/>
      <c r="AT25" s="47">
        <f>AM5</f>
        <v>0</v>
      </c>
      <c r="AU25" s="2">
        <v>70</v>
      </c>
      <c r="AV25" s="2">
        <v>180</v>
      </c>
      <c r="AW25" s="2">
        <v>140</v>
      </c>
      <c r="AX25" s="111">
        <f t="shared" si="12"/>
        <v>0</v>
      </c>
      <c r="AY25" s="99">
        <v>22</v>
      </c>
      <c r="AZ25" s="100">
        <f t="shared" si="13"/>
        <v>0</v>
      </c>
      <c r="BA25" s="101">
        <f t="shared" si="14"/>
        <v>0</v>
      </c>
      <c r="BB25" s="101">
        <f t="shared" si="15"/>
        <v>0</v>
      </c>
      <c r="BC25" s="101">
        <f t="shared" si="16"/>
        <v>0</v>
      </c>
      <c r="BD25" s="101">
        <f t="shared" si="17"/>
        <v>0</v>
      </c>
      <c r="BE25" s="101">
        <f t="shared" si="18"/>
        <v>0</v>
      </c>
      <c r="BF25" s="102">
        <f t="shared" si="19"/>
        <v>0</v>
      </c>
      <c r="BG25" s="84"/>
      <c r="BH25" s="103">
        <f t="shared" si="20"/>
        <v>0</v>
      </c>
      <c r="BI25" s="104">
        <f t="shared" si="21"/>
        <v>0</v>
      </c>
      <c r="BJ25" s="104">
        <f t="shared" si="22"/>
        <v>0</v>
      </c>
      <c r="BK25" s="104">
        <f t="shared" si="23"/>
        <v>0</v>
      </c>
      <c r="BL25" s="104">
        <f t="shared" si="24"/>
        <v>0</v>
      </c>
      <c r="BM25" s="105">
        <f t="shared" si="25"/>
        <v>0</v>
      </c>
      <c r="BN25" s="132"/>
      <c r="BO25" s="106">
        <f t="shared" si="26"/>
        <v>0</v>
      </c>
      <c r="BP25" s="107">
        <f t="shared" si="27"/>
        <v>0</v>
      </c>
      <c r="BQ25" s="108">
        <f t="shared" si="28"/>
        <v>0</v>
      </c>
      <c r="BR25" s="107">
        <f t="shared" si="29"/>
        <v>0</v>
      </c>
      <c r="BS25" s="107">
        <f t="shared" si="30"/>
        <v>0</v>
      </c>
      <c r="BT25" s="104">
        <f t="shared" si="31"/>
        <v>0</v>
      </c>
      <c r="BU25" s="325">
        <f t="shared" si="32"/>
        <v>0</v>
      </c>
      <c r="BV25" s="328" t="e">
        <f t="shared" si="33"/>
        <v>#DIV/0!</v>
      </c>
      <c r="BW25" s="328" t="e">
        <f t="shared" si="34"/>
        <v>#DIV/0!</v>
      </c>
      <c r="BX25" s="135"/>
      <c r="BY25" s="111">
        <f t="shared" si="35"/>
        <v>0</v>
      </c>
      <c r="BZ25" s="99">
        <v>22</v>
      </c>
      <c r="CA25" s="110" t="e">
        <f t="shared" si="36"/>
        <v>#DIV/0!</v>
      </c>
      <c r="CB25" s="107" t="e">
        <f t="shared" si="37"/>
        <v>#DIV/0!</v>
      </c>
      <c r="CC25" s="107" t="e">
        <f t="shared" si="38"/>
        <v>#DIV/0!</v>
      </c>
      <c r="CD25" s="107" t="e">
        <f t="shared" si="39"/>
        <v>#DIV/0!</v>
      </c>
      <c r="CE25" s="109" t="e">
        <f t="shared" si="40"/>
        <v>#DIV/0!</v>
      </c>
      <c r="CF25" s="95"/>
      <c r="CG25" s="100">
        <f t="shared" si="41"/>
        <v>0</v>
      </c>
      <c r="CH25" s="101">
        <f t="shared" si="42"/>
        <v>0</v>
      </c>
      <c r="CI25" s="101">
        <f t="shared" si="43"/>
        <v>0</v>
      </c>
      <c r="CJ25" s="101">
        <f t="shared" si="44"/>
        <v>0</v>
      </c>
      <c r="CK25" s="102">
        <f t="shared" si="45"/>
        <v>0</v>
      </c>
      <c r="CR25" s="234"/>
      <c r="CS25" s="234"/>
      <c r="CT25" s="234"/>
      <c r="CU25" s="234"/>
      <c r="CV25" s="224"/>
      <c r="CW25" s="254"/>
      <c r="CX25" s="254"/>
      <c r="CY25" s="254"/>
      <c r="CZ25" s="254"/>
      <c r="DB25" s="254"/>
      <c r="DC25" s="254"/>
      <c r="DD25" s="254"/>
      <c r="DE25" s="254"/>
    </row>
    <row r="26" spans="1:109">
      <c r="A26" s="28"/>
      <c r="B26" s="336">
        <v>24</v>
      </c>
      <c r="C26" s="62"/>
      <c r="D26" s="63"/>
      <c r="E26" s="347"/>
      <c r="F26" s="338"/>
      <c r="G26" s="63"/>
      <c r="H26" s="65"/>
      <c r="I26" s="62"/>
      <c r="J26" s="63"/>
      <c r="K26" s="66"/>
      <c r="L26" s="61"/>
      <c r="M26" s="63"/>
      <c r="N26" s="35"/>
      <c r="O26" s="68"/>
      <c r="P26" s="62"/>
      <c r="Q26" s="63"/>
      <c r="R26" s="64"/>
      <c r="S26" s="68"/>
      <c r="T26" s="37"/>
      <c r="U26" s="69"/>
      <c r="V26" s="70"/>
      <c r="W26" s="71"/>
      <c r="X26" s="72">
        <f t="shared" si="0"/>
        <v>0</v>
      </c>
      <c r="Y26" s="73">
        <f t="shared" si="46"/>
        <v>0</v>
      </c>
      <c r="Z26" s="74">
        <f>COUNT(C26,F26,#REF!,I26,L26,O26,P26,S26,V26,#REF!)</f>
        <v>0</v>
      </c>
      <c r="AA26" s="75" t="e">
        <f t="shared" si="1"/>
        <v>#DIV/0!</v>
      </c>
      <c r="AB26" s="390"/>
      <c r="AC26" s="391"/>
      <c r="AD26" s="42"/>
      <c r="AF26" s="76">
        <v>24</v>
      </c>
      <c r="AG26" s="305">
        <f t="shared" si="11"/>
        <v>0</v>
      </c>
      <c r="AH26" s="306">
        <f t="shared" si="2"/>
        <v>0</v>
      </c>
      <c r="AI26" s="309">
        <f t="shared" si="3"/>
        <v>0</v>
      </c>
      <c r="AJ26" s="308">
        <f t="shared" si="4"/>
        <v>0</v>
      </c>
      <c r="AK26" s="305">
        <f t="shared" si="5"/>
        <v>0</v>
      </c>
      <c r="AL26" s="305">
        <f t="shared" si="6"/>
        <v>0</v>
      </c>
      <c r="AM26" s="305">
        <f t="shared" si="7"/>
        <v>0</v>
      </c>
      <c r="AN26" s="306">
        <f t="shared" si="8"/>
        <v>0</v>
      </c>
      <c r="AO26" s="77" t="e">
        <f t="shared" si="9"/>
        <v>#DIV/0!</v>
      </c>
      <c r="AP26" s="78">
        <f t="shared" si="10"/>
        <v>0</v>
      </c>
      <c r="AQ26" s="46"/>
      <c r="AS26" s="353"/>
      <c r="AT26" s="97">
        <f>AN5</f>
        <v>0</v>
      </c>
      <c r="AU26" s="2">
        <v>70</v>
      </c>
      <c r="AV26" s="2">
        <v>180</v>
      </c>
      <c r="AW26" s="2">
        <v>140</v>
      </c>
      <c r="AX26" s="98">
        <f t="shared" si="12"/>
        <v>0</v>
      </c>
      <c r="AY26" s="99">
        <v>23</v>
      </c>
      <c r="AZ26" s="100">
        <f t="shared" si="13"/>
        <v>0</v>
      </c>
      <c r="BA26" s="101">
        <f t="shared" si="14"/>
        <v>0</v>
      </c>
      <c r="BB26" s="101">
        <f t="shared" si="15"/>
        <v>0</v>
      </c>
      <c r="BC26" s="101">
        <f t="shared" si="16"/>
        <v>0</v>
      </c>
      <c r="BD26" s="101">
        <f t="shared" si="17"/>
        <v>0</v>
      </c>
      <c r="BE26" s="101">
        <f t="shared" si="18"/>
        <v>0</v>
      </c>
      <c r="BF26" s="102">
        <f t="shared" si="19"/>
        <v>0</v>
      </c>
      <c r="BG26" s="84"/>
      <c r="BH26" s="103">
        <f t="shared" si="20"/>
        <v>0</v>
      </c>
      <c r="BI26" s="104">
        <f t="shared" si="21"/>
        <v>0</v>
      </c>
      <c r="BJ26" s="104">
        <f t="shared" si="22"/>
        <v>0</v>
      </c>
      <c r="BK26" s="104">
        <f t="shared" si="23"/>
        <v>0</v>
      </c>
      <c r="BL26" s="104">
        <f t="shared" si="24"/>
        <v>0</v>
      </c>
      <c r="BM26" s="105">
        <f t="shared" si="25"/>
        <v>0</v>
      </c>
      <c r="BN26" s="132"/>
      <c r="BO26" s="106">
        <f t="shared" si="26"/>
        <v>0</v>
      </c>
      <c r="BP26" s="107">
        <f t="shared" si="27"/>
        <v>0</v>
      </c>
      <c r="BQ26" s="108">
        <f t="shared" si="28"/>
        <v>0</v>
      </c>
      <c r="BR26" s="107">
        <f t="shared" si="29"/>
        <v>0</v>
      </c>
      <c r="BS26" s="107">
        <f t="shared" si="30"/>
        <v>0</v>
      </c>
      <c r="BT26" s="104">
        <f t="shared" si="31"/>
        <v>0</v>
      </c>
      <c r="BU26" s="325">
        <f t="shared" si="32"/>
        <v>0</v>
      </c>
      <c r="BV26" s="328" t="e">
        <f t="shared" si="33"/>
        <v>#DIV/0!</v>
      </c>
      <c r="BW26" s="328" t="e">
        <f t="shared" si="34"/>
        <v>#DIV/0!</v>
      </c>
      <c r="BX26" s="135"/>
      <c r="BY26" s="98">
        <f t="shared" si="35"/>
        <v>0</v>
      </c>
      <c r="BZ26" s="99">
        <v>23</v>
      </c>
      <c r="CA26" s="110" t="e">
        <f t="shared" si="36"/>
        <v>#DIV/0!</v>
      </c>
      <c r="CB26" s="107" t="e">
        <f t="shared" si="37"/>
        <v>#DIV/0!</v>
      </c>
      <c r="CC26" s="107" t="e">
        <f t="shared" si="38"/>
        <v>#DIV/0!</v>
      </c>
      <c r="CD26" s="107" t="e">
        <f t="shared" si="39"/>
        <v>#DIV/0!</v>
      </c>
      <c r="CE26" s="109" t="e">
        <f t="shared" si="40"/>
        <v>#DIV/0!</v>
      </c>
      <c r="CF26" s="95"/>
      <c r="CG26" s="100">
        <f t="shared" si="41"/>
        <v>0</v>
      </c>
      <c r="CH26" s="101">
        <f t="shared" si="42"/>
        <v>0</v>
      </c>
      <c r="CI26" s="101">
        <f t="shared" si="43"/>
        <v>0</v>
      </c>
      <c r="CJ26" s="101">
        <f t="shared" si="44"/>
        <v>0</v>
      </c>
      <c r="CK26" s="102">
        <f t="shared" si="45"/>
        <v>0</v>
      </c>
      <c r="CR26" s="234"/>
      <c r="CS26" s="234"/>
      <c r="CT26" s="234"/>
      <c r="CU26" s="234"/>
      <c r="CV26" s="224"/>
      <c r="CW26" s="254"/>
      <c r="CX26" s="254"/>
      <c r="CY26" s="254"/>
      <c r="CZ26" s="254"/>
      <c r="DB26" s="254"/>
      <c r="DC26" s="254"/>
      <c r="DD26" s="254"/>
      <c r="DE26" s="254"/>
    </row>
    <row r="27" spans="1:109">
      <c r="A27" s="61"/>
      <c r="B27" s="336">
        <v>25</v>
      </c>
      <c r="C27" s="62"/>
      <c r="D27" s="63"/>
      <c r="E27" s="134"/>
      <c r="F27" s="338"/>
      <c r="G27" s="63"/>
      <c r="H27" s="65"/>
      <c r="I27" s="62"/>
      <c r="J27" s="63"/>
      <c r="K27" s="66"/>
      <c r="L27" s="61"/>
      <c r="M27" s="67"/>
      <c r="N27" s="35"/>
      <c r="O27" s="68"/>
      <c r="P27" s="62"/>
      <c r="Q27" s="136"/>
      <c r="R27" s="35"/>
      <c r="S27" s="68"/>
      <c r="T27" s="37"/>
      <c r="U27" s="69"/>
      <c r="V27" s="137"/>
      <c r="W27" s="71"/>
      <c r="X27" s="72">
        <f t="shared" si="0"/>
        <v>0</v>
      </c>
      <c r="Y27" s="73">
        <f t="shared" si="46"/>
        <v>0</v>
      </c>
      <c r="Z27" s="74">
        <f>COUNT(C27,F27,#REF!,I27,L27,O27,P27,S27,V27,#REF!)</f>
        <v>0</v>
      </c>
      <c r="AA27" s="75" t="e">
        <f t="shared" si="1"/>
        <v>#DIV/0!</v>
      </c>
      <c r="AB27" s="380"/>
      <c r="AC27" s="381"/>
      <c r="AD27" s="42"/>
      <c r="AF27" s="76">
        <v>25</v>
      </c>
      <c r="AG27" s="305">
        <f t="shared" si="11"/>
        <v>0</v>
      </c>
      <c r="AH27" s="306">
        <f t="shared" si="2"/>
        <v>0</v>
      </c>
      <c r="AI27" s="309">
        <f t="shared" si="3"/>
        <v>0</v>
      </c>
      <c r="AJ27" s="308">
        <f t="shared" si="4"/>
        <v>0</v>
      </c>
      <c r="AK27" s="305">
        <f t="shared" si="5"/>
        <v>0</v>
      </c>
      <c r="AL27" s="305">
        <f t="shared" si="6"/>
        <v>0</v>
      </c>
      <c r="AM27" s="305">
        <f t="shared" si="7"/>
        <v>0</v>
      </c>
      <c r="AN27" s="306">
        <f t="shared" si="8"/>
        <v>0</v>
      </c>
      <c r="AO27" s="77" t="e">
        <f t="shared" si="9"/>
        <v>#DIV/0!</v>
      </c>
      <c r="AP27" s="78">
        <f t="shared" si="10"/>
        <v>0</v>
      </c>
      <c r="AQ27" s="46"/>
      <c r="AS27" s="351">
        <v>4</v>
      </c>
      <c r="AT27" s="47">
        <f>AG6</f>
        <v>0</v>
      </c>
      <c r="AU27" s="2">
        <v>70</v>
      </c>
      <c r="AV27" s="2">
        <v>180</v>
      </c>
      <c r="AW27" s="2">
        <v>140</v>
      </c>
      <c r="AX27" s="111">
        <f t="shared" si="12"/>
        <v>0</v>
      </c>
      <c r="AY27" s="99">
        <v>24</v>
      </c>
      <c r="AZ27" s="100">
        <f t="shared" si="13"/>
        <v>0</v>
      </c>
      <c r="BA27" s="101">
        <f t="shared" si="14"/>
        <v>0</v>
      </c>
      <c r="BB27" s="101">
        <f t="shared" si="15"/>
        <v>0</v>
      </c>
      <c r="BC27" s="101">
        <f t="shared" si="16"/>
        <v>0</v>
      </c>
      <c r="BD27" s="101">
        <f t="shared" si="17"/>
        <v>0</v>
      </c>
      <c r="BE27" s="101">
        <f t="shared" si="18"/>
        <v>0</v>
      </c>
      <c r="BF27" s="102">
        <f t="shared" si="19"/>
        <v>0</v>
      </c>
      <c r="BG27" s="84"/>
      <c r="BH27" s="103">
        <f t="shared" si="20"/>
        <v>0</v>
      </c>
      <c r="BI27" s="104">
        <f t="shared" si="21"/>
        <v>0</v>
      </c>
      <c r="BJ27" s="104">
        <f t="shared" si="22"/>
        <v>0</v>
      </c>
      <c r="BK27" s="104">
        <f t="shared" si="23"/>
        <v>0</v>
      </c>
      <c r="BL27" s="104">
        <f t="shared" si="24"/>
        <v>0</v>
      </c>
      <c r="BM27" s="105">
        <f t="shared" si="25"/>
        <v>0</v>
      </c>
      <c r="BN27" s="132"/>
      <c r="BO27" s="106">
        <f t="shared" si="26"/>
        <v>0</v>
      </c>
      <c r="BP27" s="107">
        <f t="shared" si="27"/>
        <v>0</v>
      </c>
      <c r="BQ27" s="108">
        <f t="shared" si="28"/>
        <v>0</v>
      </c>
      <c r="BR27" s="107">
        <f t="shared" si="29"/>
        <v>0</v>
      </c>
      <c r="BS27" s="107">
        <f t="shared" si="30"/>
        <v>0</v>
      </c>
      <c r="BT27" s="104">
        <f t="shared" si="31"/>
        <v>0</v>
      </c>
      <c r="BU27" s="325">
        <f t="shared" si="32"/>
        <v>0</v>
      </c>
      <c r="BV27" s="328" t="e">
        <f t="shared" si="33"/>
        <v>#DIV/0!</v>
      </c>
      <c r="BW27" s="328" t="e">
        <f t="shared" si="34"/>
        <v>#DIV/0!</v>
      </c>
      <c r="BX27" s="135"/>
      <c r="BY27" s="111">
        <f t="shared" si="35"/>
        <v>0</v>
      </c>
      <c r="BZ27" s="99">
        <v>24</v>
      </c>
      <c r="CA27" s="110" t="e">
        <f t="shared" si="36"/>
        <v>#DIV/0!</v>
      </c>
      <c r="CB27" s="107" t="e">
        <f t="shared" si="37"/>
        <v>#DIV/0!</v>
      </c>
      <c r="CC27" s="107" t="e">
        <f t="shared" si="38"/>
        <v>#DIV/0!</v>
      </c>
      <c r="CD27" s="107" t="e">
        <f t="shared" si="39"/>
        <v>#DIV/0!</v>
      </c>
      <c r="CE27" s="109" t="e">
        <f t="shared" si="40"/>
        <v>#DIV/0!</v>
      </c>
      <c r="CF27" s="95"/>
      <c r="CG27" s="100">
        <f t="shared" si="41"/>
        <v>0</v>
      </c>
      <c r="CH27" s="101">
        <f t="shared" si="42"/>
        <v>0</v>
      </c>
      <c r="CI27" s="101">
        <f t="shared" si="43"/>
        <v>0</v>
      </c>
      <c r="CJ27" s="101">
        <f t="shared" si="44"/>
        <v>0</v>
      </c>
      <c r="CK27" s="102">
        <f t="shared" si="45"/>
        <v>0</v>
      </c>
      <c r="CR27" s="234"/>
      <c r="CS27" s="234"/>
      <c r="CT27" s="234"/>
      <c r="CU27" s="234"/>
      <c r="CV27" s="224"/>
      <c r="CW27" s="254"/>
      <c r="CX27" s="254"/>
      <c r="CY27" s="254"/>
      <c r="CZ27" s="254"/>
      <c r="DB27" s="254"/>
      <c r="DC27" s="254"/>
      <c r="DD27" s="254"/>
      <c r="DE27" s="254"/>
    </row>
    <row r="28" spans="1:109">
      <c r="A28" s="61"/>
      <c r="B28" s="336">
        <v>26</v>
      </c>
      <c r="C28" s="62"/>
      <c r="D28" s="63"/>
      <c r="E28" s="347"/>
      <c r="F28" s="338"/>
      <c r="G28" s="63"/>
      <c r="H28" s="65"/>
      <c r="I28" s="62"/>
      <c r="J28" s="67"/>
      <c r="K28" s="66"/>
      <c r="L28" s="61"/>
      <c r="M28" s="67"/>
      <c r="N28" s="35"/>
      <c r="O28" s="68"/>
      <c r="P28" s="62"/>
      <c r="Q28" s="63"/>
      <c r="R28" s="35"/>
      <c r="S28" s="68"/>
      <c r="T28" s="37"/>
      <c r="U28" s="69"/>
      <c r="V28" s="137"/>
      <c r="W28" s="71"/>
      <c r="X28" s="72">
        <f t="shared" si="0"/>
        <v>0</v>
      </c>
      <c r="Y28" s="73">
        <f t="shared" si="46"/>
        <v>0</v>
      </c>
      <c r="Z28" s="74">
        <f>COUNT(C28,F28,#REF!,I28,L28,O28,P28,S28,V28,#REF!)</f>
        <v>0</v>
      </c>
      <c r="AA28" s="75" t="e">
        <f t="shared" si="1"/>
        <v>#DIV/0!</v>
      </c>
      <c r="AB28" s="380"/>
      <c r="AC28" s="381"/>
      <c r="AD28" s="42"/>
      <c r="AF28" s="76">
        <v>26</v>
      </c>
      <c r="AG28" s="305">
        <f t="shared" si="11"/>
        <v>0</v>
      </c>
      <c r="AH28" s="306">
        <f t="shared" si="2"/>
        <v>0</v>
      </c>
      <c r="AI28" s="309">
        <f t="shared" si="3"/>
        <v>0</v>
      </c>
      <c r="AJ28" s="308">
        <f t="shared" si="4"/>
        <v>0</v>
      </c>
      <c r="AK28" s="305">
        <f t="shared" si="5"/>
        <v>0</v>
      </c>
      <c r="AL28" s="305">
        <f t="shared" si="6"/>
        <v>0</v>
      </c>
      <c r="AM28" s="305">
        <f t="shared" si="7"/>
        <v>0</v>
      </c>
      <c r="AN28" s="306">
        <f t="shared" si="8"/>
        <v>0</v>
      </c>
      <c r="AO28" s="77" t="e">
        <f t="shared" si="9"/>
        <v>#DIV/0!</v>
      </c>
      <c r="AP28" s="78">
        <f t="shared" si="10"/>
        <v>0</v>
      </c>
      <c r="AQ28" s="46"/>
      <c r="AS28" s="352"/>
      <c r="AT28" s="97">
        <f>AH6</f>
        <v>0</v>
      </c>
      <c r="AU28" s="2">
        <v>70</v>
      </c>
      <c r="AV28" s="2">
        <v>180</v>
      </c>
      <c r="AW28" s="2">
        <v>140</v>
      </c>
      <c r="AX28" s="111">
        <f t="shared" si="12"/>
        <v>0</v>
      </c>
      <c r="AY28" s="99">
        <v>25</v>
      </c>
      <c r="AZ28" s="100">
        <f t="shared" si="13"/>
        <v>0</v>
      </c>
      <c r="BA28" s="101">
        <f t="shared" si="14"/>
        <v>0</v>
      </c>
      <c r="BB28" s="101">
        <f t="shared" si="15"/>
        <v>0</v>
      </c>
      <c r="BC28" s="101">
        <f t="shared" si="16"/>
        <v>0</v>
      </c>
      <c r="BD28" s="101">
        <f t="shared" si="17"/>
        <v>0</v>
      </c>
      <c r="BE28" s="101">
        <f t="shared" si="18"/>
        <v>0</v>
      </c>
      <c r="BF28" s="102">
        <f t="shared" si="19"/>
        <v>0</v>
      </c>
      <c r="BG28" s="84"/>
      <c r="BH28" s="103">
        <f t="shared" si="20"/>
        <v>0</v>
      </c>
      <c r="BI28" s="104">
        <f t="shared" si="21"/>
        <v>0</v>
      </c>
      <c r="BJ28" s="104">
        <f t="shared" si="22"/>
        <v>0</v>
      </c>
      <c r="BK28" s="104">
        <f t="shared" si="23"/>
        <v>0</v>
      </c>
      <c r="BL28" s="104">
        <f t="shared" si="24"/>
        <v>0</v>
      </c>
      <c r="BM28" s="105">
        <f t="shared" si="25"/>
        <v>0</v>
      </c>
      <c r="BN28" s="132"/>
      <c r="BO28" s="106">
        <f t="shared" si="26"/>
        <v>0</v>
      </c>
      <c r="BP28" s="107">
        <f t="shared" si="27"/>
        <v>0</v>
      </c>
      <c r="BQ28" s="108">
        <f t="shared" si="28"/>
        <v>0</v>
      </c>
      <c r="BR28" s="107">
        <f t="shared" si="29"/>
        <v>0</v>
      </c>
      <c r="BS28" s="107">
        <f t="shared" si="30"/>
        <v>0</v>
      </c>
      <c r="BT28" s="104">
        <f t="shared" si="31"/>
        <v>0</v>
      </c>
      <c r="BU28" s="325">
        <f t="shared" si="32"/>
        <v>0</v>
      </c>
      <c r="BV28" s="328" t="e">
        <f t="shared" si="33"/>
        <v>#DIV/0!</v>
      </c>
      <c r="BW28" s="328" t="e">
        <f t="shared" si="34"/>
        <v>#DIV/0!</v>
      </c>
      <c r="BX28" s="135"/>
      <c r="BY28" s="111">
        <f t="shared" si="35"/>
        <v>0</v>
      </c>
      <c r="BZ28" s="99">
        <v>25</v>
      </c>
      <c r="CA28" s="110" t="e">
        <f t="shared" si="36"/>
        <v>#DIV/0!</v>
      </c>
      <c r="CB28" s="107" t="e">
        <f t="shared" si="37"/>
        <v>#DIV/0!</v>
      </c>
      <c r="CC28" s="107" t="e">
        <f t="shared" si="38"/>
        <v>#DIV/0!</v>
      </c>
      <c r="CD28" s="107" t="e">
        <f t="shared" si="39"/>
        <v>#DIV/0!</v>
      </c>
      <c r="CE28" s="109" t="e">
        <f t="shared" si="40"/>
        <v>#DIV/0!</v>
      </c>
      <c r="CF28" s="95"/>
      <c r="CG28" s="100">
        <f t="shared" si="41"/>
        <v>0</v>
      </c>
      <c r="CH28" s="101">
        <f t="shared" si="42"/>
        <v>0</v>
      </c>
      <c r="CI28" s="101">
        <f t="shared" si="43"/>
        <v>0</v>
      </c>
      <c r="CJ28" s="101">
        <f t="shared" si="44"/>
        <v>0</v>
      </c>
      <c r="CK28" s="102">
        <f t="shared" si="45"/>
        <v>0</v>
      </c>
      <c r="CR28" s="234"/>
      <c r="CS28" s="234"/>
      <c r="CT28" s="234"/>
      <c r="CU28" s="234"/>
      <c r="CV28" s="224"/>
      <c r="CW28" s="254"/>
      <c r="CX28" s="254"/>
      <c r="CY28" s="254"/>
      <c r="CZ28" s="254"/>
      <c r="DB28" s="254"/>
      <c r="DC28" s="254"/>
      <c r="DD28" s="254"/>
      <c r="DE28" s="254"/>
    </row>
    <row r="29" spans="1:109">
      <c r="A29" s="61"/>
      <c r="B29" s="336">
        <v>27</v>
      </c>
      <c r="C29" s="62"/>
      <c r="D29" s="63"/>
      <c r="E29" s="347"/>
      <c r="F29" s="339"/>
      <c r="G29" s="63"/>
      <c r="H29" s="139"/>
      <c r="I29" s="138"/>
      <c r="J29" s="67"/>
      <c r="K29" s="66"/>
      <c r="L29" s="140"/>
      <c r="M29" s="67"/>
      <c r="N29" s="122"/>
      <c r="O29" s="141"/>
      <c r="P29" s="138"/>
      <c r="Q29" s="142"/>
      <c r="R29" s="122"/>
      <c r="S29" s="141"/>
      <c r="T29" s="143"/>
      <c r="U29" s="69"/>
      <c r="V29" s="137"/>
      <c r="W29" s="144"/>
      <c r="X29" s="72">
        <f t="shared" si="0"/>
        <v>0</v>
      </c>
      <c r="Y29" s="73">
        <f t="shared" si="46"/>
        <v>0</v>
      </c>
      <c r="Z29" s="74">
        <f>COUNT(C29,F29,#REF!,I29,L29,O29,P29,S29,V29,#REF!)</f>
        <v>0</v>
      </c>
      <c r="AA29" s="75" t="e">
        <f t="shared" si="1"/>
        <v>#DIV/0!</v>
      </c>
      <c r="AB29" s="380"/>
      <c r="AC29" s="381"/>
      <c r="AD29" s="42"/>
      <c r="AF29" s="76">
        <v>27</v>
      </c>
      <c r="AG29" s="305">
        <f t="shared" si="11"/>
        <v>0</v>
      </c>
      <c r="AH29" s="306">
        <f t="shared" si="2"/>
        <v>0</v>
      </c>
      <c r="AI29" s="309">
        <f t="shared" si="3"/>
        <v>0</v>
      </c>
      <c r="AJ29" s="308">
        <f t="shared" si="4"/>
        <v>0</v>
      </c>
      <c r="AK29" s="305">
        <f t="shared" si="5"/>
        <v>0</v>
      </c>
      <c r="AL29" s="305">
        <f t="shared" si="6"/>
        <v>0</v>
      </c>
      <c r="AM29" s="305">
        <f t="shared" si="7"/>
        <v>0</v>
      </c>
      <c r="AN29" s="306">
        <f t="shared" si="8"/>
        <v>0</v>
      </c>
      <c r="AO29" s="77" t="e">
        <f t="shared" si="9"/>
        <v>#DIV/0!</v>
      </c>
      <c r="AP29" s="78">
        <f t="shared" si="10"/>
        <v>0</v>
      </c>
      <c r="AQ29" s="46"/>
      <c r="AS29" s="352"/>
      <c r="AT29" s="97">
        <f>AI6</f>
        <v>0</v>
      </c>
      <c r="AU29" s="2">
        <v>70</v>
      </c>
      <c r="AV29" s="2">
        <v>180</v>
      </c>
      <c r="AW29" s="2">
        <v>140</v>
      </c>
      <c r="AX29" s="111">
        <f t="shared" si="12"/>
        <v>0</v>
      </c>
      <c r="AY29" s="99">
        <v>26</v>
      </c>
      <c r="AZ29" s="100">
        <f t="shared" si="13"/>
        <v>0</v>
      </c>
      <c r="BA29" s="101">
        <f t="shared" si="14"/>
        <v>0</v>
      </c>
      <c r="BB29" s="101">
        <f t="shared" si="15"/>
        <v>0</v>
      </c>
      <c r="BC29" s="101">
        <f t="shared" si="16"/>
        <v>0</v>
      </c>
      <c r="BD29" s="101">
        <f t="shared" si="17"/>
        <v>0</v>
      </c>
      <c r="BE29" s="101">
        <f t="shared" si="18"/>
        <v>0</v>
      </c>
      <c r="BF29" s="102">
        <f t="shared" si="19"/>
        <v>0</v>
      </c>
      <c r="BG29" s="84"/>
      <c r="BH29" s="103">
        <f t="shared" si="20"/>
        <v>0</v>
      </c>
      <c r="BI29" s="104">
        <f t="shared" si="21"/>
        <v>0</v>
      </c>
      <c r="BJ29" s="104">
        <f t="shared" si="22"/>
        <v>0</v>
      </c>
      <c r="BK29" s="104">
        <f t="shared" si="23"/>
        <v>0</v>
      </c>
      <c r="BL29" s="104">
        <f t="shared" si="24"/>
        <v>0</v>
      </c>
      <c r="BM29" s="105">
        <f t="shared" si="25"/>
        <v>0</v>
      </c>
      <c r="BN29" s="132"/>
      <c r="BO29" s="106">
        <f t="shared" si="26"/>
        <v>0</v>
      </c>
      <c r="BP29" s="107">
        <f t="shared" si="27"/>
        <v>0</v>
      </c>
      <c r="BQ29" s="108">
        <f t="shared" si="28"/>
        <v>0</v>
      </c>
      <c r="BR29" s="107">
        <f t="shared" si="29"/>
        <v>0</v>
      </c>
      <c r="BS29" s="107">
        <f t="shared" si="30"/>
        <v>0</v>
      </c>
      <c r="BT29" s="104">
        <f t="shared" si="31"/>
        <v>0</v>
      </c>
      <c r="BU29" s="325">
        <f t="shared" si="32"/>
        <v>0</v>
      </c>
      <c r="BV29" s="328" t="e">
        <f t="shared" si="33"/>
        <v>#DIV/0!</v>
      </c>
      <c r="BW29" s="328" t="e">
        <f t="shared" si="34"/>
        <v>#DIV/0!</v>
      </c>
      <c r="BX29" s="135"/>
      <c r="BY29" s="111">
        <f t="shared" si="35"/>
        <v>0</v>
      </c>
      <c r="BZ29" s="99">
        <v>26</v>
      </c>
      <c r="CA29" s="110" t="e">
        <f t="shared" si="36"/>
        <v>#DIV/0!</v>
      </c>
      <c r="CB29" s="107" t="e">
        <f t="shared" si="37"/>
        <v>#DIV/0!</v>
      </c>
      <c r="CC29" s="107" t="e">
        <f t="shared" si="38"/>
        <v>#DIV/0!</v>
      </c>
      <c r="CD29" s="107" t="e">
        <f t="shared" si="39"/>
        <v>#DIV/0!</v>
      </c>
      <c r="CE29" s="109" t="e">
        <f t="shared" si="40"/>
        <v>#DIV/0!</v>
      </c>
      <c r="CF29" s="95"/>
      <c r="CG29" s="100">
        <f t="shared" si="41"/>
        <v>0</v>
      </c>
      <c r="CH29" s="101">
        <f t="shared" si="42"/>
        <v>0</v>
      </c>
      <c r="CI29" s="101">
        <f t="shared" si="43"/>
        <v>0</v>
      </c>
      <c r="CJ29" s="101">
        <f t="shared" si="44"/>
        <v>0</v>
      </c>
      <c r="CK29" s="102">
        <f t="shared" si="45"/>
        <v>0</v>
      </c>
      <c r="CR29" s="234"/>
      <c r="CS29" s="234"/>
      <c r="CT29" s="234"/>
      <c r="CU29" s="234"/>
      <c r="CV29" s="224"/>
      <c r="CW29" s="254"/>
      <c r="CX29" s="254"/>
      <c r="CY29" s="254"/>
      <c r="CZ29" s="254"/>
      <c r="DB29" s="254"/>
      <c r="DC29" s="254"/>
      <c r="DD29" s="254"/>
      <c r="DE29" s="254"/>
    </row>
    <row r="30" spans="1:109">
      <c r="A30" s="113"/>
      <c r="B30" s="336">
        <v>28</v>
      </c>
      <c r="C30" s="62"/>
      <c r="D30" s="63"/>
      <c r="E30" s="347"/>
      <c r="F30" s="338"/>
      <c r="G30" s="63"/>
      <c r="H30" s="35"/>
      <c r="I30" s="62"/>
      <c r="J30" s="67"/>
      <c r="K30" s="66"/>
      <c r="L30" s="61"/>
      <c r="M30" s="63"/>
      <c r="N30" s="35"/>
      <c r="O30" s="68"/>
      <c r="P30" s="62"/>
      <c r="Q30" s="63"/>
      <c r="R30" s="35"/>
      <c r="S30" s="68"/>
      <c r="T30" s="96"/>
      <c r="U30" s="69"/>
      <c r="V30" s="137"/>
      <c r="W30" s="71"/>
      <c r="X30" s="72">
        <f t="shared" si="0"/>
        <v>0</v>
      </c>
      <c r="Y30" s="73">
        <f t="shared" si="46"/>
        <v>0</v>
      </c>
      <c r="Z30" s="74">
        <f>COUNT(C30,F30,#REF!,I30,L30,O30,P30,S30,V30,#REF!)</f>
        <v>0</v>
      </c>
      <c r="AA30" s="75" t="e">
        <f t="shared" si="1"/>
        <v>#DIV/0!</v>
      </c>
      <c r="AB30" s="380"/>
      <c r="AC30" s="381"/>
      <c r="AD30" s="42"/>
      <c r="AF30" s="76">
        <v>28</v>
      </c>
      <c r="AG30" s="305">
        <f t="shared" si="11"/>
        <v>0</v>
      </c>
      <c r="AH30" s="306">
        <f t="shared" si="2"/>
        <v>0</v>
      </c>
      <c r="AI30" s="309">
        <f t="shared" si="3"/>
        <v>0</v>
      </c>
      <c r="AJ30" s="308">
        <f t="shared" si="4"/>
        <v>0</v>
      </c>
      <c r="AK30" s="305">
        <f t="shared" si="5"/>
        <v>0</v>
      </c>
      <c r="AL30" s="305">
        <f t="shared" si="6"/>
        <v>0</v>
      </c>
      <c r="AM30" s="305">
        <f t="shared" si="7"/>
        <v>0</v>
      </c>
      <c r="AN30" s="306">
        <f t="shared" si="8"/>
        <v>0</v>
      </c>
      <c r="AO30" s="77" t="e">
        <f t="shared" si="9"/>
        <v>#DIV/0!</v>
      </c>
      <c r="AP30" s="78">
        <f t="shared" si="10"/>
        <v>0</v>
      </c>
      <c r="AQ30" s="46"/>
      <c r="AS30" s="352"/>
      <c r="AT30" s="47">
        <f>AJ6</f>
        <v>0</v>
      </c>
      <c r="AU30" s="2">
        <v>70</v>
      </c>
      <c r="AV30" s="2">
        <v>180</v>
      </c>
      <c r="AW30" s="2">
        <v>140</v>
      </c>
      <c r="AX30" s="111">
        <f t="shared" si="12"/>
        <v>0</v>
      </c>
      <c r="AY30" s="99">
        <v>27</v>
      </c>
      <c r="AZ30" s="100">
        <f t="shared" si="13"/>
        <v>0</v>
      </c>
      <c r="BA30" s="101">
        <f t="shared" si="14"/>
        <v>0</v>
      </c>
      <c r="BB30" s="101">
        <f t="shared" si="15"/>
        <v>0</v>
      </c>
      <c r="BC30" s="101">
        <f t="shared" si="16"/>
        <v>0</v>
      </c>
      <c r="BD30" s="101">
        <f t="shared" si="17"/>
        <v>0</v>
      </c>
      <c r="BE30" s="101">
        <f t="shared" si="18"/>
        <v>0</v>
      </c>
      <c r="BF30" s="102">
        <f t="shared" si="19"/>
        <v>0</v>
      </c>
      <c r="BG30" s="84"/>
      <c r="BH30" s="103">
        <f t="shared" si="20"/>
        <v>0</v>
      </c>
      <c r="BI30" s="104">
        <f t="shared" si="21"/>
        <v>0</v>
      </c>
      <c r="BJ30" s="104">
        <f t="shared" si="22"/>
        <v>0</v>
      </c>
      <c r="BK30" s="104">
        <f t="shared" si="23"/>
        <v>0</v>
      </c>
      <c r="BL30" s="104">
        <f t="shared" si="24"/>
        <v>0</v>
      </c>
      <c r="BM30" s="105">
        <f t="shared" si="25"/>
        <v>0</v>
      </c>
      <c r="BN30" s="132"/>
      <c r="BO30" s="106">
        <f t="shared" si="26"/>
        <v>0</v>
      </c>
      <c r="BP30" s="107">
        <f t="shared" si="27"/>
        <v>0</v>
      </c>
      <c r="BQ30" s="108">
        <f t="shared" si="28"/>
        <v>0</v>
      </c>
      <c r="BR30" s="107">
        <f t="shared" si="29"/>
        <v>0</v>
      </c>
      <c r="BS30" s="107">
        <f t="shared" si="30"/>
        <v>0</v>
      </c>
      <c r="BT30" s="104">
        <f t="shared" si="31"/>
        <v>0</v>
      </c>
      <c r="BU30" s="325">
        <f t="shared" si="32"/>
        <v>0</v>
      </c>
      <c r="BV30" s="328" t="e">
        <f t="shared" si="33"/>
        <v>#DIV/0!</v>
      </c>
      <c r="BW30" s="328" t="e">
        <f t="shared" si="34"/>
        <v>#DIV/0!</v>
      </c>
      <c r="BX30" s="135"/>
      <c r="BY30" s="111">
        <f t="shared" si="35"/>
        <v>0</v>
      </c>
      <c r="BZ30" s="99">
        <v>27</v>
      </c>
      <c r="CA30" s="110" t="e">
        <f t="shared" si="36"/>
        <v>#DIV/0!</v>
      </c>
      <c r="CB30" s="107" t="e">
        <f t="shared" si="37"/>
        <v>#DIV/0!</v>
      </c>
      <c r="CC30" s="107" t="e">
        <f t="shared" si="38"/>
        <v>#DIV/0!</v>
      </c>
      <c r="CD30" s="107" t="e">
        <f t="shared" si="39"/>
        <v>#DIV/0!</v>
      </c>
      <c r="CE30" s="109" t="e">
        <f t="shared" si="40"/>
        <v>#DIV/0!</v>
      </c>
      <c r="CF30" s="95"/>
      <c r="CG30" s="100">
        <f t="shared" si="41"/>
        <v>0</v>
      </c>
      <c r="CH30" s="101">
        <f t="shared" si="42"/>
        <v>0</v>
      </c>
      <c r="CI30" s="101">
        <f t="shared" si="43"/>
        <v>0</v>
      </c>
      <c r="CJ30" s="101">
        <f t="shared" si="44"/>
        <v>0</v>
      </c>
      <c r="CK30" s="102">
        <f t="shared" si="45"/>
        <v>0</v>
      </c>
      <c r="CR30" s="234"/>
      <c r="CS30" s="234"/>
      <c r="CT30" s="234"/>
      <c r="CU30" s="234"/>
      <c r="CV30" s="224"/>
      <c r="CW30" s="254"/>
      <c r="CX30" s="254"/>
      <c r="CY30" s="254"/>
      <c r="CZ30" s="254"/>
      <c r="DB30" s="254"/>
      <c r="DC30" s="254"/>
      <c r="DD30" s="254"/>
      <c r="DE30" s="254"/>
    </row>
    <row r="31" spans="1:109">
      <c r="A31" s="61"/>
      <c r="B31" s="336">
        <v>29</v>
      </c>
      <c r="C31" s="62"/>
      <c r="D31" s="63"/>
      <c r="E31" s="347"/>
      <c r="F31" s="338"/>
      <c r="G31" s="63"/>
      <c r="H31" s="35"/>
      <c r="I31" s="62"/>
      <c r="J31" s="63"/>
      <c r="K31" s="66"/>
      <c r="L31" s="61"/>
      <c r="M31" s="63"/>
      <c r="N31" s="35"/>
      <c r="O31" s="68"/>
      <c r="P31" s="62"/>
      <c r="Q31" s="63"/>
      <c r="R31" s="35"/>
      <c r="S31" s="68"/>
      <c r="T31" s="96"/>
      <c r="U31" s="69"/>
      <c r="V31" s="137"/>
      <c r="W31" s="71"/>
      <c r="X31" s="72">
        <f t="shared" si="0"/>
        <v>0</v>
      </c>
      <c r="Y31" s="73">
        <f t="shared" si="46"/>
        <v>0</v>
      </c>
      <c r="Z31" s="74">
        <f>COUNT(C31,F31,#REF!,I31,L31,O31,P31,S31,V31,#REF!)</f>
        <v>0</v>
      </c>
      <c r="AA31" s="75" t="e">
        <f t="shared" si="1"/>
        <v>#DIV/0!</v>
      </c>
      <c r="AB31" s="382"/>
      <c r="AC31" s="383"/>
      <c r="AD31" s="42"/>
      <c r="AF31" s="76">
        <v>29</v>
      </c>
      <c r="AG31" s="305">
        <f t="shared" si="11"/>
        <v>0</v>
      </c>
      <c r="AH31" s="306">
        <f t="shared" si="2"/>
        <v>0</v>
      </c>
      <c r="AI31" s="309">
        <f t="shared" si="3"/>
        <v>0</v>
      </c>
      <c r="AJ31" s="308">
        <f t="shared" si="4"/>
        <v>0</v>
      </c>
      <c r="AK31" s="305">
        <f t="shared" si="5"/>
        <v>0</v>
      </c>
      <c r="AL31" s="305">
        <f t="shared" si="6"/>
        <v>0</v>
      </c>
      <c r="AM31" s="305">
        <f t="shared" si="7"/>
        <v>0</v>
      </c>
      <c r="AN31" s="306">
        <f t="shared" si="8"/>
        <v>0</v>
      </c>
      <c r="AO31" s="77" t="e">
        <f t="shared" si="9"/>
        <v>#DIV/0!</v>
      </c>
      <c r="AP31" s="78">
        <f t="shared" si="10"/>
        <v>0</v>
      </c>
      <c r="AQ31" s="46"/>
      <c r="AS31" s="352"/>
      <c r="AT31" s="97">
        <f>AK6</f>
        <v>0</v>
      </c>
      <c r="AU31" s="2">
        <v>70</v>
      </c>
      <c r="AV31" s="2">
        <v>180</v>
      </c>
      <c r="AW31" s="2">
        <v>140</v>
      </c>
      <c r="AX31" s="111">
        <f t="shared" si="12"/>
        <v>0</v>
      </c>
      <c r="AY31" s="99">
        <v>28</v>
      </c>
      <c r="AZ31" s="100">
        <f t="shared" si="13"/>
        <v>0</v>
      </c>
      <c r="BA31" s="101">
        <f t="shared" si="14"/>
        <v>0</v>
      </c>
      <c r="BB31" s="101">
        <f t="shared" si="15"/>
        <v>0</v>
      </c>
      <c r="BC31" s="101">
        <f t="shared" si="16"/>
        <v>0</v>
      </c>
      <c r="BD31" s="101">
        <f t="shared" si="17"/>
        <v>0</v>
      </c>
      <c r="BE31" s="101">
        <f t="shared" si="18"/>
        <v>0</v>
      </c>
      <c r="BF31" s="102">
        <f t="shared" si="19"/>
        <v>0</v>
      </c>
      <c r="BG31" s="84"/>
      <c r="BH31" s="103">
        <f t="shared" si="20"/>
        <v>0</v>
      </c>
      <c r="BI31" s="104">
        <f t="shared" si="21"/>
        <v>0</v>
      </c>
      <c r="BJ31" s="104">
        <f t="shared" si="22"/>
        <v>0</v>
      </c>
      <c r="BK31" s="104">
        <f t="shared" si="23"/>
        <v>0</v>
      </c>
      <c r="BL31" s="104">
        <f t="shared" si="24"/>
        <v>0</v>
      </c>
      <c r="BM31" s="105">
        <f t="shared" si="25"/>
        <v>0</v>
      </c>
      <c r="BN31" s="132"/>
      <c r="BO31" s="106">
        <f t="shared" si="26"/>
        <v>0</v>
      </c>
      <c r="BP31" s="107">
        <f t="shared" si="27"/>
        <v>0</v>
      </c>
      <c r="BQ31" s="108">
        <f t="shared" si="28"/>
        <v>0</v>
      </c>
      <c r="BR31" s="107">
        <f t="shared" si="29"/>
        <v>0</v>
      </c>
      <c r="BS31" s="107">
        <f t="shared" si="30"/>
        <v>0</v>
      </c>
      <c r="BT31" s="104">
        <f t="shared" si="31"/>
        <v>0</v>
      </c>
      <c r="BU31" s="325">
        <f t="shared" si="32"/>
        <v>0</v>
      </c>
      <c r="BV31" s="328" t="e">
        <f t="shared" si="33"/>
        <v>#DIV/0!</v>
      </c>
      <c r="BW31" s="328" t="e">
        <f t="shared" si="34"/>
        <v>#DIV/0!</v>
      </c>
      <c r="BX31" s="135"/>
      <c r="BY31" s="111">
        <f t="shared" si="35"/>
        <v>0</v>
      </c>
      <c r="BZ31" s="99">
        <v>28</v>
      </c>
      <c r="CA31" s="110" t="e">
        <f t="shared" si="36"/>
        <v>#DIV/0!</v>
      </c>
      <c r="CB31" s="107" t="e">
        <f t="shared" si="37"/>
        <v>#DIV/0!</v>
      </c>
      <c r="CC31" s="107" t="e">
        <f t="shared" si="38"/>
        <v>#DIV/0!</v>
      </c>
      <c r="CD31" s="107" t="e">
        <f t="shared" si="39"/>
        <v>#DIV/0!</v>
      </c>
      <c r="CE31" s="109" t="e">
        <f t="shared" si="40"/>
        <v>#DIV/0!</v>
      </c>
      <c r="CF31" s="95"/>
      <c r="CG31" s="100">
        <f t="shared" si="41"/>
        <v>0</v>
      </c>
      <c r="CH31" s="101">
        <f t="shared" si="42"/>
        <v>0</v>
      </c>
      <c r="CI31" s="101">
        <f t="shared" si="43"/>
        <v>0</v>
      </c>
      <c r="CJ31" s="101">
        <f t="shared" si="44"/>
        <v>0</v>
      </c>
      <c r="CK31" s="102">
        <f t="shared" si="45"/>
        <v>0</v>
      </c>
      <c r="CR31" s="234"/>
      <c r="CS31" s="234"/>
      <c r="CT31" s="234"/>
      <c r="CU31" s="234"/>
      <c r="CV31" s="224"/>
      <c r="CW31" s="254"/>
      <c r="CX31" s="254"/>
      <c r="CY31" s="254"/>
      <c r="CZ31" s="254"/>
      <c r="DB31" s="254"/>
      <c r="DC31" s="254"/>
      <c r="DD31" s="254"/>
      <c r="DE31" s="254"/>
    </row>
    <row r="32" spans="1:109">
      <c r="A32" s="61"/>
      <c r="B32" s="336">
        <v>30</v>
      </c>
      <c r="C32" s="62"/>
      <c r="D32" s="63"/>
      <c r="E32" s="134"/>
      <c r="F32" s="338"/>
      <c r="G32" s="63"/>
      <c r="H32" s="35"/>
      <c r="I32" s="62"/>
      <c r="J32" s="63"/>
      <c r="K32" s="66"/>
      <c r="L32" s="61"/>
      <c r="M32" s="63"/>
      <c r="N32" s="35"/>
      <c r="O32" s="68"/>
      <c r="P32" s="62"/>
      <c r="Q32" s="63"/>
      <c r="R32" s="35"/>
      <c r="S32" s="68"/>
      <c r="T32" s="96"/>
      <c r="U32" s="69"/>
      <c r="V32" s="137"/>
      <c r="W32" s="71"/>
      <c r="X32" s="72">
        <f t="shared" si="0"/>
        <v>0</v>
      </c>
      <c r="Y32" s="73">
        <f t="shared" si="46"/>
        <v>0</v>
      </c>
      <c r="Z32" s="74">
        <f>COUNT(C32,F32,#REF!,I32,L32,O32,P32,S32,V32,#REF!)</f>
        <v>0</v>
      </c>
      <c r="AA32" s="75" t="e">
        <f t="shared" si="1"/>
        <v>#DIV/0!</v>
      </c>
      <c r="AB32" s="382"/>
      <c r="AC32" s="383"/>
      <c r="AD32" s="42"/>
      <c r="AF32" s="76">
        <v>30</v>
      </c>
      <c r="AG32" s="305">
        <f t="shared" si="11"/>
        <v>0</v>
      </c>
      <c r="AH32" s="306">
        <f t="shared" si="2"/>
        <v>0</v>
      </c>
      <c r="AI32" s="309">
        <f t="shared" si="3"/>
        <v>0</v>
      </c>
      <c r="AJ32" s="308">
        <f t="shared" si="4"/>
        <v>0</v>
      </c>
      <c r="AK32" s="305">
        <f t="shared" si="5"/>
        <v>0</v>
      </c>
      <c r="AL32" s="305">
        <f t="shared" si="6"/>
        <v>0</v>
      </c>
      <c r="AM32" s="305">
        <f t="shared" si="7"/>
        <v>0</v>
      </c>
      <c r="AN32" s="306">
        <f t="shared" si="8"/>
        <v>0</v>
      </c>
      <c r="AO32" s="77" t="e">
        <f t="shared" si="9"/>
        <v>#DIV/0!</v>
      </c>
      <c r="AP32" s="78">
        <f t="shared" si="10"/>
        <v>0</v>
      </c>
      <c r="AQ32" s="46"/>
      <c r="AS32" s="352"/>
      <c r="AT32" s="97">
        <f>AL6</f>
        <v>0</v>
      </c>
      <c r="AU32" s="2">
        <v>70</v>
      </c>
      <c r="AV32" s="2">
        <v>180</v>
      </c>
      <c r="AW32" s="2">
        <v>140</v>
      </c>
      <c r="AX32" s="111">
        <f t="shared" si="12"/>
        <v>0</v>
      </c>
      <c r="AY32" s="99">
        <v>29</v>
      </c>
      <c r="AZ32" s="100">
        <f t="shared" si="13"/>
        <v>0</v>
      </c>
      <c r="BA32" s="101">
        <f t="shared" si="14"/>
        <v>0</v>
      </c>
      <c r="BB32" s="101">
        <f t="shared" si="15"/>
        <v>0</v>
      </c>
      <c r="BC32" s="101">
        <f t="shared" si="16"/>
        <v>0</v>
      </c>
      <c r="BD32" s="101">
        <f t="shared" si="17"/>
        <v>0</v>
      </c>
      <c r="BE32" s="101">
        <f t="shared" si="18"/>
        <v>0</v>
      </c>
      <c r="BF32" s="102">
        <f t="shared" si="19"/>
        <v>0</v>
      </c>
      <c r="BG32" s="84"/>
      <c r="BH32" s="103">
        <f t="shared" si="20"/>
        <v>0</v>
      </c>
      <c r="BI32" s="104">
        <f t="shared" si="21"/>
        <v>0</v>
      </c>
      <c r="BJ32" s="104">
        <f t="shared" si="22"/>
        <v>0</v>
      </c>
      <c r="BK32" s="104">
        <f t="shared" si="23"/>
        <v>0</v>
      </c>
      <c r="BL32" s="104">
        <f t="shared" si="24"/>
        <v>0</v>
      </c>
      <c r="BM32" s="105">
        <f t="shared" si="25"/>
        <v>0</v>
      </c>
      <c r="BN32" s="132"/>
      <c r="BO32" s="106">
        <f t="shared" si="26"/>
        <v>0</v>
      </c>
      <c r="BP32" s="107">
        <f t="shared" si="27"/>
        <v>0</v>
      </c>
      <c r="BQ32" s="108">
        <f t="shared" si="28"/>
        <v>0</v>
      </c>
      <c r="BR32" s="107">
        <f t="shared" si="29"/>
        <v>0</v>
      </c>
      <c r="BS32" s="107">
        <f t="shared" si="30"/>
        <v>0</v>
      </c>
      <c r="BT32" s="104">
        <f t="shared" si="31"/>
        <v>0</v>
      </c>
      <c r="BU32" s="325">
        <f t="shared" si="32"/>
        <v>0</v>
      </c>
      <c r="BV32" s="328" t="e">
        <f t="shared" si="33"/>
        <v>#DIV/0!</v>
      </c>
      <c r="BW32" s="328" t="e">
        <f t="shared" si="34"/>
        <v>#DIV/0!</v>
      </c>
      <c r="BX32" s="135"/>
      <c r="BY32" s="111">
        <f t="shared" si="35"/>
        <v>0</v>
      </c>
      <c r="BZ32" s="99">
        <v>29</v>
      </c>
      <c r="CA32" s="110" t="e">
        <f t="shared" si="36"/>
        <v>#DIV/0!</v>
      </c>
      <c r="CB32" s="107" t="e">
        <f t="shared" si="37"/>
        <v>#DIV/0!</v>
      </c>
      <c r="CC32" s="107" t="e">
        <f t="shared" si="38"/>
        <v>#DIV/0!</v>
      </c>
      <c r="CD32" s="107" t="e">
        <f t="shared" si="39"/>
        <v>#DIV/0!</v>
      </c>
      <c r="CE32" s="109" t="e">
        <f t="shared" si="40"/>
        <v>#DIV/0!</v>
      </c>
      <c r="CF32" s="95"/>
      <c r="CG32" s="100">
        <f t="shared" si="41"/>
        <v>0</v>
      </c>
      <c r="CH32" s="101">
        <f t="shared" si="42"/>
        <v>0</v>
      </c>
      <c r="CI32" s="101">
        <f t="shared" si="43"/>
        <v>0</v>
      </c>
      <c r="CJ32" s="101">
        <f t="shared" si="44"/>
        <v>0</v>
      </c>
      <c r="CK32" s="102">
        <f t="shared" si="45"/>
        <v>0</v>
      </c>
      <c r="CR32" s="234"/>
      <c r="CS32" s="234"/>
      <c r="CT32" s="234"/>
      <c r="CU32" s="234"/>
      <c r="CV32" s="224"/>
      <c r="CW32" s="254"/>
      <c r="CX32" s="254"/>
      <c r="CY32" s="254"/>
      <c r="CZ32" s="254"/>
      <c r="DB32" s="254"/>
      <c r="DC32" s="254"/>
      <c r="DD32" s="254"/>
      <c r="DE32" s="254"/>
    </row>
    <row r="33" spans="1:109" ht="13" thickBot="1">
      <c r="A33" s="28"/>
      <c r="B33" s="336">
        <v>31</v>
      </c>
      <c r="C33" s="348"/>
      <c r="D33" s="349"/>
      <c r="E33" s="350"/>
      <c r="F33" s="344"/>
      <c r="G33" s="146"/>
      <c r="H33" s="147"/>
      <c r="I33" s="145"/>
      <c r="J33" s="146"/>
      <c r="K33" s="148"/>
      <c r="L33" s="149"/>
      <c r="M33" s="146"/>
      <c r="N33" s="147"/>
      <c r="O33" s="150"/>
      <c r="P33" s="145"/>
      <c r="Q33" s="146"/>
      <c r="R33" s="147"/>
      <c r="S33" s="150"/>
      <c r="T33" s="151"/>
      <c r="U33" s="152"/>
      <c r="V33" s="153"/>
      <c r="W33" s="144"/>
      <c r="X33" s="154">
        <f t="shared" si="0"/>
        <v>0</v>
      </c>
      <c r="Y33" s="155">
        <f t="shared" si="46"/>
        <v>0</v>
      </c>
      <c r="Z33" s="156">
        <f>COUNT(C33,F33,#REF!,I33,L33,O33,P33,S33,V33,#REF!)</f>
        <v>0</v>
      </c>
      <c r="AA33" s="157" t="e">
        <f t="shared" si="1"/>
        <v>#DIV/0!</v>
      </c>
      <c r="AB33" s="384"/>
      <c r="AC33" s="385"/>
      <c r="AD33" s="42"/>
      <c r="AF33" s="158">
        <v>31</v>
      </c>
      <c r="AG33" s="310">
        <f t="shared" si="11"/>
        <v>0</v>
      </c>
      <c r="AH33" s="311">
        <f t="shared" si="2"/>
        <v>0</v>
      </c>
      <c r="AI33" s="312">
        <f t="shared" si="3"/>
        <v>0</v>
      </c>
      <c r="AJ33" s="313">
        <f t="shared" si="4"/>
        <v>0</v>
      </c>
      <c r="AK33" s="310">
        <f t="shared" si="5"/>
        <v>0</v>
      </c>
      <c r="AL33" s="310">
        <f t="shared" si="6"/>
        <v>0</v>
      </c>
      <c r="AM33" s="310">
        <f t="shared" si="7"/>
        <v>0</v>
      </c>
      <c r="AN33" s="311" t="str">
        <f>IF(V33&gt;0,V33,"   ")</f>
        <v xml:space="preserve">   </v>
      </c>
      <c r="AO33" s="159" t="e">
        <f t="shared" si="9"/>
        <v>#DIV/0!</v>
      </c>
      <c r="AP33" s="160">
        <f t="shared" si="10"/>
        <v>0</v>
      </c>
      <c r="AQ33" s="46"/>
      <c r="AS33" s="352"/>
      <c r="AT33" s="47">
        <f>AM6</f>
        <v>0</v>
      </c>
      <c r="AU33" s="2">
        <v>70</v>
      </c>
      <c r="AV33" s="2">
        <v>180</v>
      </c>
      <c r="AW33" s="2">
        <v>140</v>
      </c>
      <c r="AX33" s="98">
        <f t="shared" si="12"/>
        <v>0</v>
      </c>
      <c r="AY33" s="99">
        <v>30</v>
      </c>
      <c r="AZ33" s="100">
        <f t="shared" si="13"/>
        <v>0</v>
      </c>
      <c r="BA33" s="101">
        <f t="shared" si="14"/>
        <v>0</v>
      </c>
      <c r="BB33" s="101">
        <f t="shared" si="15"/>
        <v>0</v>
      </c>
      <c r="BC33" s="101">
        <f t="shared" si="16"/>
        <v>0</v>
      </c>
      <c r="BD33" s="101">
        <f t="shared" si="17"/>
        <v>0</v>
      </c>
      <c r="BE33" s="101">
        <f t="shared" si="18"/>
        <v>0</v>
      </c>
      <c r="BF33" s="102">
        <f t="shared" si="19"/>
        <v>0</v>
      </c>
      <c r="BG33" s="84"/>
      <c r="BH33" s="103">
        <f t="shared" si="20"/>
        <v>0</v>
      </c>
      <c r="BI33" s="104">
        <f t="shared" si="21"/>
        <v>0</v>
      </c>
      <c r="BJ33" s="104">
        <f t="shared" si="22"/>
        <v>0</v>
      </c>
      <c r="BK33" s="104">
        <f t="shared" si="23"/>
        <v>0</v>
      </c>
      <c r="BL33" s="104">
        <f t="shared" si="24"/>
        <v>0</v>
      </c>
      <c r="BM33" s="105">
        <f t="shared" si="25"/>
        <v>0</v>
      </c>
      <c r="BN33" s="132"/>
      <c r="BO33" s="106">
        <f t="shared" si="26"/>
        <v>0</v>
      </c>
      <c r="BP33" s="107">
        <f t="shared" si="27"/>
        <v>0</v>
      </c>
      <c r="BQ33" s="108">
        <f t="shared" si="28"/>
        <v>0</v>
      </c>
      <c r="BR33" s="107">
        <f t="shared" si="29"/>
        <v>0</v>
      </c>
      <c r="BS33" s="107">
        <f t="shared" si="30"/>
        <v>0</v>
      </c>
      <c r="BT33" s="104">
        <f t="shared" si="31"/>
        <v>0</v>
      </c>
      <c r="BU33" s="325">
        <f t="shared" si="32"/>
        <v>0</v>
      </c>
      <c r="BV33" s="328" t="e">
        <f t="shared" si="33"/>
        <v>#DIV/0!</v>
      </c>
      <c r="BW33" s="328" t="e">
        <f t="shared" si="34"/>
        <v>#DIV/0!</v>
      </c>
      <c r="BX33" s="135"/>
      <c r="BY33" s="98">
        <f t="shared" si="35"/>
        <v>0</v>
      </c>
      <c r="BZ33" s="99">
        <v>30</v>
      </c>
      <c r="CA33" s="110" t="e">
        <f t="shared" si="36"/>
        <v>#DIV/0!</v>
      </c>
      <c r="CB33" s="107" t="e">
        <f t="shared" si="37"/>
        <v>#DIV/0!</v>
      </c>
      <c r="CC33" s="107" t="e">
        <f t="shared" si="38"/>
        <v>#DIV/0!</v>
      </c>
      <c r="CD33" s="107" t="e">
        <f t="shared" si="39"/>
        <v>#DIV/0!</v>
      </c>
      <c r="CE33" s="109" t="e">
        <f t="shared" si="40"/>
        <v>#DIV/0!</v>
      </c>
      <c r="CF33" s="95"/>
      <c r="CG33" s="100">
        <f t="shared" si="41"/>
        <v>0</v>
      </c>
      <c r="CH33" s="101">
        <f t="shared" si="42"/>
        <v>0</v>
      </c>
      <c r="CI33" s="101">
        <f t="shared" si="43"/>
        <v>0</v>
      </c>
      <c r="CJ33" s="101">
        <f t="shared" si="44"/>
        <v>0</v>
      </c>
      <c r="CK33" s="102">
        <f t="shared" si="45"/>
        <v>0</v>
      </c>
      <c r="CR33" s="234"/>
      <c r="CS33" s="234"/>
      <c r="CT33" s="234"/>
      <c r="CU33" s="234"/>
      <c r="CV33" s="224"/>
      <c r="CW33" s="254"/>
      <c r="CX33" s="254"/>
      <c r="CY33" s="254"/>
      <c r="CZ33" s="254"/>
      <c r="DB33" s="254"/>
      <c r="DC33" s="254"/>
      <c r="DD33" s="254"/>
      <c r="DE33" s="254"/>
    </row>
    <row r="34" spans="1:109" ht="13" thickBot="1">
      <c r="A34" s="386" t="s">
        <v>54</v>
      </c>
      <c r="B34" s="387"/>
      <c r="C34" s="161" t="e">
        <f t="shared" ref="C34:AA34" si="47">AVERAGE(C3:C33)</f>
        <v>#DIV/0!</v>
      </c>
      <c r="D34" s="162" t="e">
        <f t="shared" si="47"/>
        <v>#DIV/0!</v>
      </c>
      <c r="E34" s="163" t="e">
        <f t="shared" si="47"/>
        <v>#DIV/0!</v>
      </c>
      <c r="F34" s="161" t="e">
        <f t="shared" si="47"/>
        <v>#DIV/0!</v>
      </c>
      <c r="G34" s="162" t="e">
        <f t="shared" si="47"/>
        <v>#DIV/0!</v>
      </c>
      <c r="H34" s="163" t="e">
        <f t="shared" si="47"/>
        <v>#DIV/0!</v>
      </c>
      <c r="I34" s="161" t="e">
        <f t="shared" si="47"/>
        <v>#DIV/0!</v>
      </c>
      <c r="J34" s="162" t="e">
        <f t="shared" si="47"/>
        <v>#DIV/0!</v>
      </c>
      <c r="K34" s="163" t="e">
        <f t="shared" si="47"/>
        <v>#DIV/0!</v>
      </c>
      <c r="L34" s="161" t="e">
        <f t="shared" si="47"/>
        <v>#DIV/0!</v>
      </c>
      <c r="M34" s="162" t="e">
        <f t="shared" si="47"/>
        <v>#DIV/0!</v>
      </c>
      <c r="N34" s="164" t="e">
        <f t="shared" si="47"/>
        <v>#DIV/0!</v>
      </c>
      <c r="O34" s="165" t="e">
        <f t="shared" si="47"/>
        <v>#DIV/0!</v>
      </c>
      <c r="P34" s="161" t="e">
        <f t="shared" si="47"/>
        <v>#DIV/0!</v>
      </c>
      <c r="Q34" s="162" t="e">
        <f t="shared" si="47"/>
        <v>#DIV/0!</v>
      </c>
      <c r="R34" s="164" t="e">
        <f t="shared" si="47"/>
        <v>#DIV/0!</v>
      </c>
      <c r="S34" s="166" t="e">
        <f t="shared" si="47"/>
        <v>#DIV/0!</v>
      </c>
      <c r="T34" s="167" t="e">
        <f t="shared" si="47"/>
        <v>#DIV/0!</v>
      </c>
      <c r="U34" s="164" t="e">
        <f t="shared" si="47"/>
        <v>#DIV/0!</v>
      </c>
      <c r="V34" s="168" t="e">
        <f t="shared" si="47"/>
        <v>#DIV/0!</v>
      </c>
      <c r="W34" s="169" t="e">
        <f t="shared" si="47"/>
        <v>#DIV/0!</v>
      </c>
      <c r="X34" s="170">
        <f t="shared" si="47"/>
        <v>0</v>
      </c>
      <c r="Y34" s="162">
        <f t="shared" si="47"/>
        <v>0</v>
      </c>
      <c r="Z34" s="168">
        <f t="shared" si="47"/>
        <v>0</v>
      </c>
      <c r="AA34" s="171" t="e">
        <f t="shared" si="47"/>
        <v>#DIV/0!</v>
      </c>
      <c r="AB34" s="320" t="s">
        <v>55</v>
      </c>
      <c r="AC34" s="321"/>
      <c r="AD34" s="172"/>
      <c r="AF34" s="173" t="s">
        <v>54</v>
      </c>
      <c r="AG34" s="174" t="e">
        <f>$C$34</f>
        <v>#DIV/0!</v>
      </c>
      <c r="AH34" s="175" t="e">
        <f>IF(F34&gt;0,F34,"sn")</f>
        <v>#DIV/0!</v>
      </c>
      <c r="AI34" s="175" t="e">
        <f>IF(I34&gt;0,I34,"sn")</f>
        <v>#DIV/0!</v>
      </c>
      <c r="AJ34" s="175" t="e">
        <f>IF(L34&gt;0,L34,"sn")</f>
        <v>#DIV/0!</v>
      </c>
      <c r="AK34" s="175" t="e">
        <f>IF(O34&gt;0,O34,"sn")</f>
        <v>#DIV/0!</v>
      </c>
      <c r="AL34" s="175" t="e">
        <f>IF(P34&gt;0,P34,"sn")</f>
        <v>#DIV/0!</v>
      </c>
      <c r="AM34" s="175" t="e">
        <f>IF(S34&gt;0,S34,"sn")</f>
        <v>#DIV/0!</v>
      </c>
      <c r="AN34" s="175" t="e">
        <f>IF(V34&gt;0,V34,"sn")</f>
        <v>#DIV/0!</v>
      </c>
      <c r="AO34" s="176"/>
      <c r="AP34" s="177"/>
      <c r="AQ34" s="178"/>
      <c r="AS34" s="353"/>
      <c r="AT34" s="97">
        <f>AN6</f>
        <v>0</v>
      </c>
      <c r="AU34" s="2">
        <v>70</v>
      </c>
      <c r="AV34" s="2">
        <v>180</v>
      </c>
      <c r="AW34" s="2">
        <v>140</v>
      </c>
      <c r="AX34" s="179" t="s">
        <v>53</v>
      </c>
      <c r="AY34" s="180">
        <v>31</v>
      </c>
      <c r="AZ34" s="181">
        <f>C30</f>
        <v>0</v>
      </c>
      <c r="BA34" s="182">
        <f>F30</f>
        <v>0</v>
      </c>
      <c r="BB34" s="182">
        <f>I30</f>
        <v>0</v>
      </c>
      <c r="BC34" s="182">
        <f>L30</f>
        <v>0</v>
      </c>
      <c r="BD34" s="182">
        <f>P30</f>
        <v>0</v>
      </c>
      <c r="BE34" s="182">
        <f>S30</f>
        <v>0</v>
      </c>
      <c r="BF34" s="183">
        <f>V30</f>
        <v>0</v>
      </c>
      <c r="BG34" s="84"/>
      <c r="BH34" s="184">
        <f>D30</f>
        <v>0</v>
      </c>
      <c r="BI34" s="185">
        <f>G30</f>
        <v>0</v>
      </c>
      <c r="BJ34" s="185">
        <f>J30</f>
        <v>0</v>
      </c>
      <c r="BK34" s="185">
        <f>M30</f>
        <v>0</v>
      </c>
      <c r="BL34" s="185">
        <f>Q30</f>
        <v>0</v>
      </c>
      <c r="BM34" s="186">
        <f t="shared" si="25"/>
        <v>0</v>
      </c>
      <c r="BN34" s="132"/>
      <c r="BO34" s="187">
        <f>E30</f>
        <v>0</v>
      </c>
      <c r="BP34" s="188">
        <f t="shared" si="27"/>
        <v>0</v>
      </c>
      <c r="BQ34" s="189">
        <f>K30</f>
        <v>0</v>
      </c>
      <c r="BR34" s="188">
        <f>N30</f>
        <v>0</v>
      </c>
      <c r="BS34" s="188">
        <f>R30</f>
        <v>0</v>
      </c>
      <c r="BT34" s="185">
        <f>U30</f>
        <v>0</v>
      </c>
      <c r="BU34" s="326">
        <f t="shared" si="32"/>
        <v>0</v>
      </c>
      <c r="BV34" s="329" t="e">
        <f t="shared" si="33"/>
        <v>#DIV/0!</v>
      </c>
      <c r="BW34" s="329" t="e">
        <f t="shared" si="34"/>
        <v>#DIV/0!</v>
      </c>
      <c r="BX34" s="190"/>
      <c r="BY34" s="179" t="s">
        <v>52</v>
      </c>
      <c r="BZ34" s="180">
        <v>31</v>
      </c>
      <c r="CA34" s="191" t="e">
        <f t="shared" si="36"/>
        <v>#DIV/0!</v>
      </c>
      <c r="CB34" s="188" t="e">
        <f t="shared" si="37"/>
        <v>#DIV/0!</v>
      </c>
      <c r="CC34" s="188" t="e">
        <f t="shared" si="38"/>
        <v>#DIV/0!</v>
      </c>
      <c r="CD34" s="188" t="e">
        <f t="shared" si="39"/>
        <v>#DIV/0!</v>
      </c>
      <c r="CE34" s="192" t="e">
        <f t="shared" si="40"/>
        <v>#DIV/0!</v>
      </c>
      <c r="CF34" s="95"/>
      <c r="CG34" s="181">
        <f t="shared" si="41"/>
        <v>0</v>
      </c>
      <c r="CH34" s="182">
        <f t="shared" si="42"/>
        <v>0</v>
      </c>
      <c r="CI34" s="182">
        <f t="shared" si="43"/>
        <v>0</v>
      </c>
      <c r="CJ34" s="182">
        <f t="shared" si="44"/>
        <v>0</v>
      </c>
      <c r="CK34" s="183">
        <f t="shared" si="45"/>
        <v>0</v>
      </c>
      <c r="CR34" s="234"/>
      <c r="CS34" s="234"/>
      <c r="CT34" s="234"/>
      <c r="CU34" s="234"/>
      <c r="CV34" s="224"/>
      <c r="CW34" s="254"/>
      <c r="CX34" s="254"/>
      <c r="CY34" s="254"/>
      <c r="CZ34" s="254"/>
      <c r="DB34" s="254"/>
      <c r="DC34" s="254"/>
      <c r="DD34" s="254"/>
      <c r="DE34" s="254"/>
    </row>
    <row r="35" spans="1:109">
      <c r="A35" s="376" t="s">
        <v>56</v>
      </c>
      <c r="B35" s="377"/>
      <c r="C35" s="193">
        <f t="shared" ref="C35:Z35" si="48">MAX(C3:C33)</f>
        <v>0</v>
      </c>
      <c r="D35" s="194">
        <f t="shared" si="48"/>
        <v>0</v>
      </c>
      <c r="E35" s="195">
        <f t="shared" si="48"/>
        <v>0</v>
      </c>
      <c r="F35" s="193">
        <f t="shared" si="48"/>
        <v>0</v>
      </c>
      <c r="G35" s="194">
        <f t="shared" si="48"/>
        <v>0</v>
      </c>
      <c r="H35" s="196">
        <f t="shared" si="48"/>
        <v>0</v>
      </c>
      <c r="I35" s="193">
        <f t="shared" si="48"/>
        <v>0</v>
      </c>
      <c r="J35" s="194">
        <f t="shared" si="48"/>
        <v>0</v>
      </c>
      <c r="K35" s="196">
        <f t="shared" si="48"/>
        <v>0</v>
      </c>
      <c r="L35" s="193">
        <f t="shared" si="48"/>
        <v>0</v>
      </c>
      <c r="M35" s="194">
        <f t="shared" si="48"/>
        <v>0</v>
      </c>
      <c r="N35" s="196">
        <f t="shared" si="48"/>
        <v>0</v>
      </c>
      <c r="O35" s="197">
        <f t="shared" si="48"/>
        <v>0</v>
      </c>
      <c r="P35" s="193">
        <f t="shared" si="48"/>
        <v>0</v>
      </c>
      <c r="Q35" s="194">
        <f t="shared" si="48"/>
        <v>0</v>
      </c>
      <c r="R35" s="196">
        <f t="shared" si="48"/>
        <v>0</v>
      </c>
      <c r="S35" s="198">
        <f t="shared" si="48"/>
        <v>0</v>
      </c>
      <c r="T35" s="199">
        <f t="shared" si="48"/>
        <v>0</v>
      </c>
      <c r="U35" s="196">
        <f t="shared" si="48"/>
        <v>0</v>
      </c>
      <c r="V35" s="200">
        <f t="shared" si="48"/>
        <v>0</v>
      </c>
      <c r="W35" s="201">
        <f t="shared" si="48"/>
        <v>0</v>
      </c>
      <c r="X35" s="202">
        <f t="shared" si="48"/>
        <v>0</v>
      </c>
      <c r="Y35" s="194">
        <f t="shared" si="48"/>
        <v>0</v>
      </c>
      <c r="Z35" s="200">
        <f t="shared" si="48"/>
        <v>0</v>
      </c>
      <c r="AA35" s="319">
        <f>MAX(C35,F35,I35,L35,O35,P35,S35,V35)</f>
        <v>0</v>
      </c>
      <c r="AB35" s="322" t="s">
        <v>57</v>
      </c>
      <c r="AC35" s="323"/>
      <c r="AD35" s="172"/>
      <c r="AS35" s="351">
        <v>5</v>
      </c>
      <c r="AT35" s="47">
        <f>AG7</f>
        <v>0</v>
      </c>
      <c r="AU35" s="2">
        <v>70</v>
      </c>
      <c r="AV35" s="2">
        <v>180</v>
      </c>
      <c r="AW35" s="2">
        <v>140</v>
      </c>
    </row>
    <row r="36" spans="1:109">
      <c r="A36" s="376" t="s">
        <v>58</v>
      </c>
      <c r="B36" s="377"/>
      <c r="C36" s="193">
        <f t="shared" ref="C36:Z36" si="49">MIN(C3:C33)</f>
        <v>0</v>
      </c>
      <c r="D36" s="194">
        <f t="shared" si="49"/>
        <v>0</v>
      </c>
      <c r="E36" s="195">
        <f t="shared" si="49"/>
        <v>0</v>
      </c>
      <c r="F36" s="193">
        <f t="shared" si="49"/>
        <v>0</v>
      </c>
      <c r="G36" s="194">
        <f t="shared" si="49"/>
        <v>0</v>
      </c>
      <c r="H36" s="196">
        <f t="shared" si="49"/>
        <v>0</v>
      </c>
      <c r="I36" s="193">
        <f t="shared" si="49"/>
        <v>0</v>
      </c>
      <c r="J36" s="194">
        <f t="shared" si="49"/>
        <v>0</v>
      </c>
      <c r="K36" s="196">
        <f t="shared" si="49"/>
        <v>0</v>
      </c>
      <c r="L36" s="193">
        <f t="shared" si="49"/>
        <v>0</v>
      </c>
      <c r="M36" s="194">
        <f t="shared" si="49"/>
        <v>0</v>
      </c>
      <c r="N36" s="196">
        <f t="shared" si="49"/>
        <v>0</v>
      </c>
      <c r="O36" s="197">
        <f t="shared" si="49"/>
        <v>0</v>
      </c>
      <c r="P36" s="193">
        <f t="shared" si="49"/>
        <v>0</v>
      </c>
      <c r="Q36" s="194">
        <f t="shared" si="49"/>
        <v>0</v>
      </c>
      <c r="R36" s="196">
        <f t="shared" si="49"/>
        <v>0</v>
      </c>
      <c r="S36" s="198">
        <f t="shared" si="49"/>
        <v>0</v>
      </c>
      <c r="T36" s="199">
        <f t="shared" si="49"/>
        <v>0</v>
      </c>
      <c r="U36" s="196">
        <f t="shared" si="49"/>
        <v>0</v>
      </c>
      <c r="V36" s="200">
        <f t="shared" si="49"/>
        <v>0</v>
      </c>
      <c r="W36" s="201">
        <f t="shared" si="49"/>
        <v>0</v>
      </c>
      <c r="X36" s="202">
        <f t="shared" si="49"/>
        <v>0</v>
      </c>
      <c r="Y36" s="194">
        <f t="shared" si="49"/>
        <v>0</v>
      </c>
      <c r="Z36" s="200">
        <f t="shared" si="49"/>
        <v>0</v>
      </c>
      <c r="AA36" s="319">
        <f>MIN(C36,F36,I36,L36,O36,P36,S36,V36)</f>
        <v>0</v>
      </c>
      <c r="AB36" s="322" t="s">
        <v>59</v>
      </c>
      <c r="AC36" s="323"/>
      <c r="AD36" s="172"/>
      <c r="AE36" s="375" t="s">
        <v>60</v>
      </c>
      <c r="AF36" s="375"/>
      <c r="AG36" s="203">
        <f t="shared" ref="AG36:AN36" si="50">PERCENTILE(AG3:AG33,0.1)</f>
        <v>0</v>
      </c>
      <c r="AH36" s="203">
        <f t="shared" si="50"/>
        <v>0</v>
      </c>
      <c r="AI36" s="203">
        <f t="shared" si="50"/>
        <v>0</v>
      </c>
      <c r="AJ36" s="203">
        <f t="shared" si="50"/>
        <v>0</v>
      </c>
      <c r="AK36" s="204">
        <f t="shared" si="50"/>
        <v>0</v>
      </c>
      <c r="AL36" s="203">
        <f t="shared" si="50"/>
        <v>0</v>
      </c>
      <c r="AM36" s="203">
        <f t="shared" si="50"/>
        <v>0</v>
      </c>
      <c r="AN36" s="203">
        <f t="shared" si="50"/>
        <v>0</v>
      </c>
      <c r="AO36" s="205"/>
      <c r="AS36" s="352"/>
      <c r="AT36" s="97">
        <f>AH7</f>
        <v>0</v>
      </c>
      <c r="AU36" s="2">
        <v>70</v>
      </c>
      <c r="AV36" s="2">
        <v>180</v>
      </c>
      <c r="AW36" s="2">
        <v>140</v>
      </c>
    </row>
    <row r="37" spans="1:109" ht="16" thickBot="1">
      <c r="A37" s="378" t="s">
        <v>61</v>
      </c>
      <c r="B37" s="379"/>
      <c r="C37" s="206" t="e">
        <f>STDEVP(C3:C33)</f>
        <v>#DIV/0!</v>
      </c>
      <c r="D37" s="207"/>
      <c r="E37" s="208"/>
      <c r="F37" s="206" t="e">
        <f>STDEVP(F3:F33)</f>
        <v>#DIV/0!</v>
      </c>
      <c r="G37" s="207"/>
      <c r="H37" s="209"/>
      <c r="I37" s="206" t="e">
        <f>STDEVP(I3:I33)</f>
        <v>#DIV/0!</v>
      </c>
      <c r="J37" s="210"/>
      <c r="K37" s="208"/>
      <c r="L37" s="206" t="e">
        <f>STDEVP(L3:L33)</f>
        <v>#DIV/0!</v>
      </c>
      <c r="M37" s="207"/>
      <c r="N37" s="211"/>
      <c r="O37" s="212" t="e">
        <f>STDEVP(O3:O33)</f>
        <v>#DIV/0!</v>
      </c>
      <c r="P37" s="213" t="e">
        <f>STDEVP(P3:P33)</f>
        <v>#DIV/0!</v>
      </c>
      <c r="Q37" s="207"/>
      <c r="R37" s="211"/>
      <c r="S37" s="214" t="e">
        <f>STDEVP(S3:S33)</f>
        <v>#DIV/0!</v>
      </c>
      <c r="T37" s="215"/>
      <c r="U37" s="216"/>
      <c r="V37" s="217" t="e">
        <f>STDEVP(V3:V33)</f>
        <v>#DIV/0!</v>
      </c>
      <c r="W37" s="218"/>
      <c r="X37" s="219"/>
      <c r="Y37" s="220"/>
      <c r="Z37" s="217">
        <f>STDEVP(Z3:Z33)</f>
        <v>0</v>
      </c>
      <c r="AA37" s="221">
        <f>SUM(Z3:Z33)</f>
        <v>0</v>
      </c>
      <c r="AB37" s="222" t="s">
        <v>62</v>
      </c>
      <c r="AC37" s="223"/>
      <c r="AE37" s="375" t="s">
        <v>63</v>
      </c>
      <c r="AF37" s="375"/>
      <c r="AG37" s="203">
        <f t="shared" ref="AG37:AN37" si="51">QUARTILE(AG3:AG33,1)</f>
        <v>0</v>
      </c>
      <c r="AH37" s="203">
        <f t="shared" si="51"/>
        <v>0</v>
      </c>
      <c r="AI37" s="203">
        <f t="shared" si="51"/>
        <v>0</v>
      </c>
      <c r="AJ37" s="203">
        <f t="shared" si="51"/>
        <v>0</v>
      </c>
      <c r="AK37" s="204">
        <f t="shared" si="51"/>
        <v>0</v>
      </c>
      <c r="AL37" s="203">
        <f t="shared" si="51"/>
        <v>0</v>
      </c>
      <c r="AM37" s="203">
        <f t="shared" si="51"/>
        <v>0</v>
      </c>
      <c r="AN37" s="203">
        <f t="shared" si="51"/>
        <v>0</v>
      </c>
      <c r="AO37" s="205"/>
      <c r="AS37" s="352"/>
      <c r="AT37" s="97">
        <f>AI7</f>
        <v>0</v>
      </c>
      <c r="AU37" s="2">
        <v>70</v>
      </c>
      <c r="AV37" s="2">
        <v>180</v>
      </c>
      <c r="AW37" s="2">
        <v>140</v>
      </c>
      <c r="BX37" s="224"/>
      <c r="BY37" s="367"/>
      <c r="BZ37" s="367"/>
      <c r="CA37" s="367"/>
      <c r="CB37" s="367"/>
      <c r="CC37" s="367"/>
      <c r="CD37" s="367"/>
      <c r="CE37" s="367"/>
      <c r="CF37" s="225"/>
      <c r="CG37" s="224"/>
      <c r="CH37" s="224"/>
      <c r="CI37" s="224"/>
      <c r="CJ37" s="224"/>
      <c r="CK37" s="225"/>
      <c r="CL37" s="371"/>
      <c r="CM37" s="371"/>
      <c r="CN37" s="371"/>
      <c r="CO37" s="371"/>
      <c r="CP37" s="371"/>
      <c r="CQ37" s="224"/>
    </row>
    <row r="38" spans="1:109" ht="13.5" thickBot="1">
      <c r="A38" s="372"/>
      <c r="B38" s="372"/>
      <c r="C38" s="226"/>
      <c r="D38" s="227"/>
      <c r="E38" s="226"/>
      <c r="F38" s="226"/>
      <c r="G38" s="226"/>
      <c r="H38" s="226"/>
      <c r="I38" s="226"/>
      <c r="J38" s="228"/>
      <c r="K38" s="226"/>
      <c r="L38" s="226"/>
      <c r="M38" s="228"/>
      <c r="N38" s="226"/>
      <c r="O38" s="226"/>
      <c r="P38" s="226"/>
      <c r="Q38" s="226"/>
      <c r="R38" s="227"/>
      <c r="S38" s="226"/>
      <c r="T38" s="226"/>
      <c r="U38" s="224"/>
      <c r="V38" s="226"/>
      <c r="W38" s="229"/>
      <c r="X38" s="230"/>
      <c r="AA38" s="231" t="e">
        <f>(AA34+46.7)/28.7</f>
        <v>#DIV/0!</v>
      </c>
      <c r="AB38" s="373" t="s">
        <v>64</v>
      </c>
      <c r="AC38" s="374"/>
      <c r="AD38" s="172"/>
      <c r="AE38" s="375" t="s">
        <v>65</v>
      </c>
      <c r="AF38" s="375"/>
      <c r="AG38" s="203">
        <f t="shared" ref="AG38:AN38" si="52">QUARTILE(AG3:AG33,3)</f>
        <v>0</v>
      </c>
      <c r="AH38" s="203">
        <f t="shared" si="52"/>
        <v>0</v>
      </c>
      <c r="AI38" s="203">
        <f t="shared" si="52"/>
        <v>0</v>
      </c>
      <c r="AJ38" s="203">
        <f t="shared" si="52"/>
        <v>0</v>
      </c>
      <c r="AK38" s="204">
        <f t="shared" si="52"/>
        <v>0</v>
      </c>
      <c r="AL38" s="203">
        <f t="shared" si="52"/>
        <v>0</v>
      </c>
      <c r="AM38" s="203">
        <f t="shared" si="52"/>
        <v>0</v>
      </c>
      <c r="AN38" s="203">
        <f t="shared" si="52"/>
        <v>0</v>
      </c>
      <c r="AO38" s="205"/>
      <c r="AS38" s="352"/>
      <c r="AT38" s="97">
        <f>AJ7</f>
        <v>0</v>
      </c>
      <c r="AU38" s="2">
        <v>70</v>
      </c>
      <c r="AV38" s="2">
        <v>180</v>
      </c>
      <c r="AW38" s="2">
        <v>140</v>
      </c>
      <c r="BX38" s="224"/>
      <c r="BY38" s="56"/>
      <c r="BZ38" s="56"/>
      <c r="CA38" s="56"/>
      <c r="CB38" s="56"/>
      <c r="CC38" s="56"/>
      <c r="CD38" s="56"/>
      <c r="CE38" s="56"/>
      <c r="CF38" s="232"/>
      <c r="CG38" s="224"/>
      <c r="CH38" s="224"/>
      <c r="CI38" s="224"/>
      <c r="CJ38" s="224"/>
      <c r="CK38" s="232"/>
      <c r="CL38" s="56"/>
      <c r="CM38" s="56"/>
      <c r="CN38" s="56"/>
      <c r="CO38" s="56"/>
      <c r="CP38" s="56"/>
      <c r="CQ38" s="224"/>
    </row>
    <row r="39" spans="1:109" ht="13" thickBot="1">
      <c r="A39" s="372"/>
      <c r="B39" s="372"/>
      <c r="C39" s="226"/>
      <c r="D39" s="227"/>
      <c r="E39" s="226"/>
      <c r="F39" s="226"/>
      <c r="G39" s="226"/>
      <c r="H39" s="226"/>
      <c r="I39" s="226"/>
      <c r="J39" s="228"/>
      <c r="K39" s="226"/>
      <c r="L39" s="226"/>
      <c r="M39" s="228"/>
      <c r="N39" s="226"/>
      <c r="O39" s="226"/>
      <c r="P39" s="226"/>
      <c r="Q39" s="226"/>
      <c r="R39" s="227"/>
      <c r="S39" s="226"/>
      <c r="T39" s="226"/>
      <c r="U39" s="224"/>
      <c r="V39" s="226"/>
      <c r="W39" s="229"/>
      <c r="X39" s="230"/>
      <c r="AA39" s="233" t="e">
        <f>(AA34+86)/33.3</f>
        <v>#DIV/0!</v>
      </c>
      <c r="AB39" s="373" t="s">
        <v>66</v>
      </c>
      <c r="AC39" s="374"/>
      <c r="AE39" s="375" t="s">
        <v>67</v>
      </c>
      <c r="AF39" s="375"/>
      <c r="AG39" s="203">
        <f t="shared" ref="AG39:AN39" si="53">PERCENTILE(AG3:AG33,0.9)</f>
        <v>0</v>
      </c>
      <c r="AH39" s="203">
        <f t="shared" si="53"/>
        <v>0</v>
      </c>
      <c r="AI39" s="203">
        <f t="shared" si="53"/>
        <v>0</v>
      </c>
      <c r="AJ39" s="203">
        <f t="shared" si="53"/>
        <v>0</v>
      </c>
      <c r="AK39" s="204">
        <f t="shared" si="53"/>
        <v>0</v>
      </c>
      <c r="AL39" s="203">
        <f t="shared" si="53"/>
        <v>0</v>
      </c>
      <c r="AM39" s="203">
        <f t="shared" si="53"/>
        <v>0</v>
      </c>
      <c r="AN39" s="203">
        <f t="shared" si="53"/>
        <v>0</v>
      </c>
      <c r="AO39" s="205"/>
      <c r="AS39" s="352"/>
      <c r="AT39" s="97">
        <f>AK7</f>
        <v>0</v>
      </c>
      <c r="AU39" s="2">
        <v>70</v>
      </c>
      <c r="AV39" s="2">
        <v>180</v>
      </c>
      <c r="AW39" s="2">
        <v>140</v>
      </c>
      <c r="BX39" s="224"/>
      <c r="BY39" s="229"/>
      <c r="BZ39" s="224"/>
      <c r="CA39" s="234"/>
      <c r="CB39" s="234"/>
      <c r="CC39" s="234"/>
      <c r="CD39" s="234"/>
      <c r="CE39" s="234"/>
      <c r="CF39" s="224"/>
      <c r="CG39" s="224"/>
      <c r="CH39" s="224"/>
      <c r="CI39" s="224"/>
      <c r="CJ39" s="224"/>
      <c r="CK39" s="224"/>
      <c r="CL39" s="235"/>
      <c r="CM39" s="235"/>
      <c r="CN39" s="235"/>
      <c r="CO39" s="235"/>
      <c r="CP39" s="235"/>
      <c r="CQ39" s="224"/>
    </row>
    <row r="40" spans="1:109">
      <c r="A40" s="236"/>
      <c r="B40" s="236"/>
      <c r="C40" s="236"/>
      <c r="D40" s="236"/>
      <c r="E40" s="226"/>
      <c r="F40" s="237"/>
      <c r="G40" s="226"/>
      <c r="H40" s="226"/>
      <c r="I40" s="237"/>
      <c r="J40" s="228"/>
      <c r="K40" s="226"/>
      <c r="L40" s="237"/>
      <c r="M40" s="228"/>
      <c r="N40" s="226"/>
      <c r="O40" s="237"/>
      <c r="P40" s="237"/>
      <c r="Q40" s="226"/>
      <c r="R40" s="227"/>
      <c r="S40" s="237"/>
      <c r="T40" s="237"/>
      <c r="U40" s="224"/>
      <c r="V40" s="237"/>
      <c r="W40" s="229"/>
      <c r="X40" s="230"/>
      <c r="AB40" s="224"/>
      <c r="AC40" s="235"/>
      <c r="AE40" s="238"/>
      <c r="AF40" s="238"/>
      <c r="AG40" s="239"/>
      <c r="AH40" s="239"/>
      <c r="AI40" s="239"/>
      <c r="AJ40" s="239"/>
      <c r="AK40" s="239"/>
      <c r="AL40" s="239"/>
      <c r="AM40" s="239"/>
      <c r="AN40" s="239"/>
      <c r="AO40" s="205"/>
      <c r="AS40" s="352"/>
      <c r="AT40" s="97">
        <f>AL7</f>
        <v>0</v>
      </c>
      <c r="AU40" s="2">
        <v>70</v>
      </c>
      <c r="AV40" s="2">
        <v>180</v>
      </c>
      <c r="AW40" s="2">
        <v>140</v>
      </c>
      <c r="BX40" s="224"/>
      <c r="BY40" s="240"/>
      <c r="BZ40" s="224"/>
      <c r="CA40" s="234"/>
      <c r="CB40" s="234"/>
      <c r="CC40" s="234"/>
      <c r="CD40" s="234"/>
      <c r="CE40" s="234"/>
      <c r="CF40" s="224"/>
      <c r="CG40" s="224"/>
      <c r="CH40" s="224"/>
      <c r="CI40" s="224"/>
      <c r="CJ40" s="224"/>
      <c r="CK40" s="224"/>
      <c r="CL40" s="235"/>
      <c r="CM40" s="235"/>
      <c r="CN40" s="235"/>
      <c r="CO40" s="235"/>
      <c r="CP40" s="235"/>
      <c r="CQ40" s="224"/>
    </row>
    <row r="41" spans="1:109">
      <c r="A41" s="236"/>
      <c r="B41" s="236"/>
      <c r="C41" s="236"/>
      <c r="D41" s="236"/>
      <c r="F41" s="237"/>
      <c r="I41" s="237"/>
      <c r="L41" s="237"/>
      <c r="O41" s="237"/>
      <c r="P41" s="237"/>
      <c r="S41" s="237"/>
      <c r="T41" s="237"/>
      <c r="V41" s="237"/>
      <c r="AA41" s="241"/>
      <c r="AE41" s="235"/>
      <c r="AF41" s="224"/>
      <c r="AG41" s="205"/>
      <c r="AH41" s="205"/>
      <c r="AI41" s="205"/>
      <c r="AJ41" s="205"/>
      <c r="AK41" s="205"/>
      <c r="AL41" s="205"/>
      <c r="AM41" s="205"/>
      <c r="AN41" s="205"/>
      <c r="AO41" s="205"/>
      <c r="AP41" s="242"/>
      <c r="AQ41" s="242"/>
      <c r="AS41" s="352"/>
      <c r="AT41" s="47">
        <f>AM7</f>
        <v>0</v>
      </c>
      <c r="AU41" s="2">
        <v>70</v>
      </c>
      <c r="AV41" s="2">
        <v>180</v>
      </c>
      <c r="AW41" s="2">
        <v>140</v>
      </c>
      <c r="BX41" s="224"/>
      <c r="BY41" s="229"/>
      <c r="BZ41" s="224"/>
      <c r="CA41" s="234"/>
      <c r="CB41" s="234"/>
      <c r="CC41" s="234"/>
      <c r="CD41" s="234"/>
      <c r="CE41" s="234"/>
      <c r="CF41" s="224"/>
      <c r="CG41" s="224"/>
      <c r="CH41" s="224"/>
      <c r="CI41" s="224"/>
      <c r="CJ41" s="224"/>
      <c r="CK41" s="224"/>
      <c r="CL41" s="235"/>
      <c r="CM41" s="235"/>
      <c r="CN41" s="235"/>
      <c r="CO41" s="235"/>
      <c r="CP41" s="235"/>
      <c r="CQ41" s="224"/>
    </row>
    <row r="42" spans="1:109">
      <c r="A42" s="236"/>
      <c r="B42" s="236"/>
      <c r="C42" s="236"/>
      <c r="D42" s="236"/>
      <c r="AE42" s="243"/>
      <c r="AF42" s="243"/>
      <c r="AG42" s="244"/>
      <c r="AH42" s="244"/>
      <c r="AI42" s="244"/>
      <c r="AJ42" s="244"/>
      <c r="AK42" s="244"/>
      <c r="AL42" s="244"/>
      <c r="AM42" s="244"/>
      <c r="AN42" s="244"/>
      <c r="AO42" s="224"/>
      <c r="AS42" s="352"/>
      <c r="AT42" s="97">
        <f>AN7</f>
        <v>0</v>
      </c>
      <c r="AU42" s="2">
        <v>70</v>
      </c>
      <c r="AV42" s="2">
        <v>180</v>
      </c>
      <c r="AW42" s="2">
        <v>140</v>
      </c>
      <c r="BX42" s="224"/>
      <c r="BY42" s="229"/>
      <c r="BZ42" s="224"/>
      <c r="CA42" s="234"/>
      <c r="CB42" s="234"/>
      <c r="CC42" s="234"/>
      <c r="CD42" s="234"/>
      <c r="CE42" s="234"/>
      <c r="CF42" s="224"/>
      <c r="CG42" s="224"/>
      <c r="CH42" s="224"/>
      <c r="CI42" s="224"/>
      <c r="CJ42" s="224"/>
      <c r="CK42" s="224"/>
      <c r="CL42" s="235"/>
      <c r="CM42" s="235"/>
      <c r="CN42" s="235"/>
      <c r="CO42" s="235"/>
      <c r="CP42" s="235"/>
      <c r="CQ42" s="224"/>
    </row>
    <row r="43" spans="1:109">
      <c r="A43" s="236"/>
      <c r="B43" s="236"/>
      <c r="C43" s="236"/>
      <c r="D43" s="236"/>
      <c r="AA43" s="245"/>
      <c r="AB43" s="224"/>
      <c r="AE43" s="246"/>
      <c r="AF43" s="246"/>
      <c r="AG43" s="244"/>
      <c r="AH43" s="244"/>
      <c r="AI43" s="244"/>
      <c r="AJ43" s="244"/>
      <c r="AK43" s="244"/>
      <c r="AL43" s="244"/>
      <c r="AM43" s="244"/>
      <c r="AN43" s="244"/>
      <c r="AO43" s="224"/>
      <c r="AS43" s="351">
        <v>6</v>
      </c>
      <c r="AT43" s="47">
        <f>AG8</f>
        <v>0</v>
      </c>
      <c r="AU43" s="2">
        <v>70</v>
      </c>
      <c r="AV43" s="2">
        <v>180</v>
      </c>
      <c r="AW43" s="2">
        <v>140</v>
      </c>
      <c r="BX43" s="224"/>
      <c r="BY43" s="229"/>
      <c r="BZ43" s="224"/>
      <c r="CA43" s="234"/>
      <c r="CB43" s="234"/>
      <c r="CC43" s="234"/>
      <c r="CD43" s="234"/>
      <c r="CE43" s="234"/>
      <c r="CF43" s="224"/>
      <c r="CG43" s="224"/>
      <c r="CH43" s="224"/>
      <c r="CI43" s="224"/>
      <c r="CJ43" s="224"/>
      <c r="CK43" s="224"/>
      <c r="CL43" s="235"/>
      <c r="CM43" s="235"/>
      <c r="CN43" s="235"/>
      <c r="CO43" s="235"/>
      <c r="CP43" s="235"/>
      <c r="CQ43" s="224"/>
    </row>
    <row r="44" spans="1:109">
      <c r="AA44" s="247"/>
      <c r="AB44" s="248"/>
      <c r="AE44" s="249"/>
      <c r="AF44" s="250"/>
      <c r="AG44" s="244"/>
      <c r="AH44" s="244"/>
      <c r="AI44" s="244"/>
      <c r="AJ44" s="244"/>
      <c r="AK44" s="244"/>
      <c r="AL44" s="244"/>
      <c r="AM44" s="244"/>
      <c r="AN44" s="244"/>
      <c r="AO44" s="224"/>
      <c r="AS44" s="352"/>
      <c r="AT44" s="47">
        <f>AH8</f>
        <v>0</v>
      </c>
      <c r="AU44" s="2">
        <v>70</v>
      </c>
      <c r="AV44" s="2">
        <v>180</v>
      </c>
      <c r="AW44" s="2">
        <v>140</v>
      </c>
      <c r="BX44" s="224"/>
      <c r="BY44" s="229"/>
      <c r="BZ44" s="224"/>
      <c r="CA44" s="234"/>
      <c r="CB44" s="234"/>
      <c r="CC44" s="234"/>
      <c r="CD44" s="234"/>
      <c r="CE44" s="234"/>
      <c r="CF44" s="224"/>
      <c r="CG44" s="224"/>
      <c r="CH44" s="224"/>
      <c r="CI44" s="224"/>
      <c r="CJ44" s="224"/>
      <c r="CK44" s="224"/>
      <c r="CL44" s="235"/>
      <c r="CM44" s="235"/>
      <c r="CN44" s="235"/>
      <c r="CO44" s="235"/>
      <c r="CP44" s="235"/>
      <c r="CQ44" s="224"/>
    </row>
    <row r="45" spans="1:109">
      <c r="AA45" s="247"/>
      <c r="AB45" s="248"/>
      <c r="AE45" s="251"/>
      <c r="AF45" s="251"/>
      <c r="AG45" s="252"/>
      <c r="AH45" s="252"/>
      <c r="AI45" s="252"/>
      <c r="AJ45" s="252"/>
      <c r="AK45" s="252"/>
      <c r="AL45" s="252"/>
      <c r="AM45" s="252"/>
      <c r="AN45" s="252"/>
      <c r="AO45" s="224"/>
      <c r="AS45" s="352"/>
      <c r="AT45" s="97">
        <f>AI8</f>
        <v>0</v>
      </c>
      <c r="AU45" s="2">
        <v>70</v>
      </c>
      <c r="AV45" s="2">
        <v>180</v>
      </c>
      <c r="AW45" s="2">
        <v>140</v>
      </c>
      <c r="BX45" s="224"/>
      <c r="BY45" s="229"/>
      <c r="BZ45" s="224"/>
      <c r="CA45" s="234"/>
      <c r="CB45" s="234"/>
      <c r="CC45" s="234"/>
      <c r="CD45" s="234"/>
      <c r="CE45" s="234"/>
      <c r="CF45" s="224"/>
      <c r="CG45" s="224"/>
      <c r="CH45" s="224"/>
      <c r="CI45" s="224"/>
      <c r="CJ45" s="224"/>
      <c r="CK45" s="224"/>
      <c r="CL45" s="235"/>
      <c r="CM45" s="235"/>
      <c r="CN45" s="235"/>
      <c r="CO45" s="235"/>
      <c r="CP45" s="235"/>
      <c r="CQ45" s="224"/>
    </row>
    <row r="46" spans="1:109">
      <c r="AA46" s="247"/>
      <c r="AB46" s="248"/>
      <c r="AE46" s="253"/>
      <c r="AF46" s="253"/>
      <c r="AG46" s="254"/>
      <c r="AH46" s="254"/>
      <c r="AI46" s="254"/>
      <c r="AJ46" s="254"/>
      <c r="AK46" s="254"/>
      <c r="AL46" s="254"/>
      <c r="AM46" s="254"/>
      <c r="AN46" s="254"/>
      <c r="AO46" s="224"/>
      <c r="AS46" s="352"/>
      <c r="AT46" s="97">
        <f>AJ8</f>
        <v>0</v>
      </c>
      <c r="AU46" s="2">
        <v>70</v>
      </c>
      <c r="AV46" s="2">
        <v>180</v>
      </c>
      <c r="AW46" s="2">
        <v>140</v>
      </c>
      <c r="BX46" s="224"/>
      <c r="BY46" s="229"/>
      <c r="BZ46" s="224"/>
      <c r="CA46" s="234"/>
      <c r="CB46" s="234"/>
      <c r="CC46" s="234"/>
      <c r="CD46" s="234"/>
      <c r="CE46" s="234"/>
      <c r="CF46" s="224"/>
      <c r="CG46" s="224"/>
      <c r="CH46" s="224"/>
      <c r="CI46" s="224"/>
      <c r="CJ46" s="224"/>
      <c r="CK46" s="224"/>
      <c r="CL46" s="235"/>
      <c r="CM46" s="235"/>
      <c r="CN46" s="235"/>
      <c r="CO46" s="235"/>
      <c r="CP46" s="235"/>
      <c r="CQ46" s="224"/>
    </row>
    <row r="47" spans="1:109">
      <c r="AA47" s="247"/>
      <c r="AB47" s="248"/>
      <c r="AE47" s="235"/>
      <c r="AF47" s="224"/>
      <c r="AG47" s="255"/>
      <c r="AH47" s="255"/>
      <c r="AI47" s="255"/>
      <c r="AJ47" s="255"/>
      <c r="AK47" s="255"/>
      <c r="AL47" s="255"/>
      <c r="AM47" s="255"/>
      <c r="AN47" s="255"/>
      <c r="AO47" s="224"/>
      <c r="AS47" s="352"/>
      <c r="AT47" s="97">
        <f>AK8</f>
        <v>0</v>
      </c>
      <c r="AU47" s="2">
        <v>70</v>
      </c>
      <c r="AV47" s="2">
        <v>180</v>
      </c>
      <c r="AW47" s="2">
        <v>140</v>
      </c>
      <c r="BX47" s="224"/>
      <c r="BY47" s="240"/>
      <c r="BZ47" s="224"/>
      <c r="CA47" s="234"/>
      <c r="CB47" s="234"/>
      <c r="CC47" s="234"/>
      <c r="CD47" s="234"/>
      <c r="CE47" s="234"/>
      <c r="CF47" s="224"/>
      <c r="CG47" s="224"/>
      <c r="CH47" s="224"/>
      <c r="CI47" s="224"/>
      <c r="CJ47" s="224"/>
      <c r="CK47" s="224"/>
      <c r="CL47" s="235"/>
      <c r="CM47" s="235"/>
      <c r="CN47" s="235"/>
      <c r="CO47" s="235"/>
      <c r="CP47" s="235"/>
      <c r="CQ47" s="224"/>
    </row>
    <row r="48" spans="1:109">
      <c r="AA48" s="247"/>
      <c r="AB48" s="248"/>
      <c r="AS48" s="352"/>
      <c r="AT48" s="97">
        <f>AL8</f>
        <v>0</v>
      </c>
      <c r="AU48" s="2">
        <v>70</v>
      </c>
      <c r="AV48" s="2">
        <v>180</v>
      </c>
      <c r="AW48" s="2">
        <v>140</v>
      </c>
      <c r="BX48" s="224"/>
      <c r="BY48" s="229"/>
      <c r="BZ48" s="224"/>
      <c r="CA48" s="234"/>
      <c r="CB48" s="234"/>
      <c r="CC48" s="234"/>
      <c r="CD48" s="234"/>
      <c r="CE48" s="234"/>
      <c r="CF48" s="224"/>
      <c r="CG48" s="224"/>
      <c r="CH48" s="224"/>
      <c r="CI48" s="224"/>
      <c r="CJ48" s="224"/>
      <c r="CK48" s="224"/>
      <c r="CL48" s="235"/>
      <c r="CM48" s="235"/>
      <c r="CN48" s="235"/>
      <c r="CO48" s="235"/>
      <c r="CP48" s="235"/>
      <c r="CQ48" s="224"/>
    </row>
    <row r="49" spans="27:95" ht="25.5" customHeight="1">
      <c r="AA49" s="247"/>
      <c r="AB49" s="248"/>
      <c r="AG49" s="256" t="s">
        <v>9</v>
      </c>
      <c r="AH49" s="256" t="s">
        <v>10</v>
      </c>
      <c r="AI49" s="256" t="s">
        <v>11</v>
      </c>
      <c r="AJ49" s="256" t="s">
        <v>12</v>
      </c>
      <c r="AK49" s="257" t="s">
        <v>13</v>
      </c>
      <c r="AL49" s="256" t="s">
        <v>14</v>
      </c>
      <c r="AM49" s="256" t="s">
        <v>15</v>
      </c>
      <c r="AN49" s="256" t="s">
        <v>68</v>
      </c>
      <c r="AS49" s="352"/>
      <c r="AT49" s="47">
        <f>AM8</f>
        <v>0</v>
      </c>
      <c r="AU49" s="2">
        <v>70</v>
      </c>
      <c r="AV49" s="2">
        <v>180</v>
      </c>
      <c r="AW49" s="2">
        <v>140</v>
      </c>
      <c r="BX49" s="224"/>
      <c r="BY49" s="229"/>
      <c r="BZ49" s="224"/>
      <c r="CA49" s="234"/>
      <c r="CB49" s="234"/>
      <c r="CC49" s="234"/>
      <c r="CD49" s="234"/>
      <c r="CE49" s="234"/>
      <c r="CF49" s="224"/>
      <c r="CG49" s="224"/>
      <c r="CH49" s="224"/>
      <c r="CI49" s="224"/>
      <c r="CJ49" s="224"/>
      <c r="CK49" s="224"/>
      <c r="CL49" s="235"/>
      <c r="CM49" s="235"/>
      <c r="CN49" s="235"/>
      <c r="CO49" s="235"/>
      <c r="CP49" s="235"/>
      <c r="CQ49" s="224"/>
    </row>
    <row r="50" spans="27:95">
      <c r="AA50" s="247"/>
      <c r="AB50" s="248"/>
      <c r="AS50" s="353"/>
      <c r="AT50" s="97">
        <f>AN8</f>
        <v>0</v>
      </c>
      <c r="AU50" s="2">
        <v>70</v>
      </c>
      <c r="AV50" s="2">
        <v>180</v>
      </c>
      <c r="AW50" s="2">
        <v>140</v>
      </c>
      <c r="BX50" s="224"/>
      <c r="BY50" s="229"/>
      <c r="BZ50" s="224"/>
      <c r="CA50" s="234"/>
      <c r="CB50" s="234"/>
      <c r="CC50" s="234"/>
      <c r="CD50" s="234"/>
      <c r="CE50" s="234"/>
      <c r="CF50" s="224"/>
      <c r="CG50" s="224"/>
      <c r="CH50" s="224"/>
      <c r="CI50" s="224"/>
      <c r="CJ50" s="224"/>
      <c r="CK50" s="224"/>
      <c r="CL50" s="235"/>
      <c r="CM50" s="235"/>
      <c r="CN50" s="235"/>
      <c r="CO50" s="235"/>
      <c r="CP50" s="235"/>
      <c r="CQ50" s="224"/>
    </row>
    <row r="51" spans="27:95">
      <c r="AA51" s="247"/>
      <c r="AB51" s="248"/>
      <c r="AS51" s="351">
        <f>AS43+1</f>
        <v>7</v>
      </c>
      <c r="AT51" s="47">
        <f>AG9</f>
        <v>0</v>
      </c>
      <c r="AU51" s="2">
        <v>70</v>
      </c>
      <c r="AV51" s="2">
        <v>180</v>
      </c>
      <c r="AW51" s="2">
        <v>140</v>
      </c>
      <c r="BX51" s="224"/>
      <c r="BY51" s="229"/>
      <c r="BZ51" s="224"/>
      <c r="CA51" s="234"/>
      <c r="CB51" s="234"/>
      <c r="CC51" s="234"/>
      <c r="CD51" s="234"/>
      <c r="CE51" s="234"/>
      <c r="CF51" s="224"/>
      <c r="CG51" s="224"/>
      <c r="CH51" s="224"/>
      <c r="CI51" s="224"/>
      <c r="CJ51" s="224"/>
      <c r="CK51" s="224"/>
      <c r="CL51" s="235"/>
      <c r="CM51" s="235"/>
      <c r="CN51" s="235"/>
      <c r="CO51" s="235"/>
      <c r="CP51" s="235"/>
      <c r="CQ51" s="224"/>
    </row>
    <row r="52" spans="27:95" ht="13">
      <c r="AA52" s="247"/>
      <c r="AB52" s="248"/>
      <c r="AE52" s="370" t="s">
        <v>69</v>
      </c>
      <c r="AF52" s="370"/>
      <c r="AG52" s="370"/>
      <c r="AH52" s="370"/>
      <c r="AI52" s="370"/>
      <c r="AJ52" s="370"/>
      <c r="AK52" s="370"/>
      <c r="AL52" s="370"/>
      <c r="AM52" s="370"/>
      <c r="AN52" s="370"/>
      <c r="AS52" s="352"/>
      <c r="AT52" s="47">
        <f>AH9</f>
        <v>0</v>
      </c>
      <c r="AU52" s="2">
        <v>70</v>
      </c>
      <c r="AV52" s="2">
        <v>180</v>
      </c>
      <c r="AW52" s="2">
        <v>140</v>
      </c>
      <c r="BX52" s="224"/>
      <c r="BY52" s="229"/>
      <c r="BZ52" s="224"/>
      <c r="CA52" s="234"/>
      <c r="CB52" s="234"/>
      <c r="CC52" s="234"/>
      <c r="CD52" s="234"/>
      <c r="CE52" s="234"/>
      <c r="CF52" s="224"/>
      <c r="CG52" s="224"/>
      <c r="CH52" s="224"/>
      <c r="CI52" s="224"/>
      <c r="CJ52" s="224"/>
      <c r="CK52" s="224"/>
      <c r="CL52" s="235"/>
      <c r="CM52" s="235"/>
      <c r="CN52" s="235"/>
      <c r="CO52" s="235"/>
      <c r="CP52" s="235"/>
      <c r="CQ52" s="224"/>
    </row>
    <row r="53" spans="27:95" ht="25.5" customHeight="1">
      <c r="AA53" s="247"/>
      <c r="AB53" s="248"/>
      <c r="AS53" s="352"/>
      <c r="AT53" s="97">
        <f>AI9</f>
        <v>0</v>
      </c>
      <c r="AU53" s="2">
        <v>70</v>
      </c>
      <c r="AV53" s="2">
        <v>180</v>
      </c>
      <c r="AW53" s="2">
        <v>140</v>
      </c>
      <c r="BX53" s="224"/>
      <c r="BY53" s="229"/>
      <c r="BZ53" s="224"/>
      <c r="CA53" s="234"/>
      <c r="CB53" s="234"/>
      <c r="CC53" s="234"/>
      <c r="CD53" s="234"/>
      <c r="CE53" s="234"/>
      <c r="CF53" s="224"/>
      <c r="CG53" s="224"/>
      <c r="CH53" s="224"/>
      <c r="CI53" s="224"/>
      <c r="CJ53" s="224"/>
      <c r="CK53" s="224"/>
      <c r="CL53" s="235"/>
      <c r="CM53" s="235"/>
      <c r="CN53" s="235"/>
      <c r="CO53" s="235"/>
      <c r="CP53" s="235"/>
      <c r="CQ53" s="224"/>
    </row>
    <row r="54" spans="27:95">
      <c r="AA54" s="247"/>
      <c r="AB54" s="248"/>
      <c r="AE54" s="368" t="s">
        <v>70</v>
      </c>
      <c r="AF54" s="369"/>
      <c r="AG54" s="203">
        <f t="shared" ref="AG54:AN54" si="54">COUNTIF(AG$3:AG$33,"&lt;70")-COUNTIF(AG$3:AG$33,"=0")</f>
        <v>0</v>
      </c>
      <c r="AH54" s="203">
        <f t="shared" si="54"/>
        <v>0</v>
      </c>
      <c r="AI54" s="203">
        <f t="shared" si="54"/>
        <v>0</v>
      </c>
      <c r="AJ54" s="203">
        <f t="shared" si="54"/>
        <v>0</v>
      </c>
      <c r="AK54" s="203">
        <f t="shared" si="54"/>
        <v>0</v>
      </c>
      <c r="AL54" s="203">
        <f t="shared" si="54"/>
        <v>0</v>
      </c>
      <c r="AM54" s="203">
        <f t="shared" si="54"/>
        <v>0</v>
      </c>
      <c r="AN54" s="203">
        <f t="shared" si="54"/>
        <v>0</v>
      </c>
      <c r="AO54" s="242"/>
      <c r="AS54" s="352"/>
      <c r="AT54" s="97">
        <f>AJ9</f>
        <v>0</v>
      </c>
      <c r="AU54" s="2">
        <v>70</v>
      </c>
      <c r="AV54" s="2">
        <v>180</v>
      </c>
      <c r="AW54" s="2">
        <v>140</v>
      </c>
      <c r="BX54" s="224"/>
      <c r="BY54" s="240"/>
      <c r="BZ54" s="224"/>
      <c r="CA54" s="234"/>
      <c r="CB54" s="234"/>
      <c r="CC54" s="234"/>
      <c r="CD54" s="234"/>
      <c r="CE54" s="234"/>
      <c r="CF54" s="224"/>
      <c r="CG54" s="224"/>
      <c r="CH54" s="224"/>
      <c r="CI54" s="224"/>
      <c r="CJ54" s="224"/>
      <c r="CK54" s="224"/>
      <c r="CL54" s="235"/>
      <c r="CM54" s="235"/>
      <c r="CN54" s="235"/>
      <c r="CO54" s="235"/>
      <c r="CP54" s="235"/>
      <c r="CQ54" s="224"/>
    </row>
    <row r="55" spans="27:95">
      <c r="AA55" s="247"/>
      <c r="AB55" s="248"/>
      <c r="AE55" s="368" t="s">
        <v>71</v>
      </c>
      <c r="AF55" s="369"/>
      <c r="AG55" s="203">
        <f t="shared" ref="AG55:AN55" si="55">COUNTIF(AG$3:AG$33,"&lt;140")+COUNTIF(AG$3:AG$33,"=140")-COUNTIF(AG$3:AG$33,"&lt;70")</f>
        <v>0</v>
      </c>
      <c r="AH55" s="203">
        <f t="shared" si="55"/>
        <v>0</v>
      </c>
      <c r="AI55" s="203">
        <f t="shared" si="55"/>
        <v>0</v>
      </c>
      <c r="AJ55" s="203">
        <f t="shared" si="55"/>
        <v>0</v>
      </c>
      <c r="AK55" s="203">
        <f t="shared" si="55"/>
        <v>0</v>
      </c>
      <c r="AL55" s="203">
        <f t="shared" si="55"/>
        <v>0</v>
      </c>
      <c r="AM55" s="203">
        <f t="shared" si="55"/>
        <v>0</v>
      </c>
      <c r="AN55" s="203">
        <f t="shared" si="55"/>
        <v>0</v>
      </c>
      <c r="AO55" s="242"/>
      <c r="AS55" s="352"/>
      <c r="AT55" s="97">
        <f>AK9</f>
        <v>0</v>
      </c>
      <c r="AU55" s="2">
        <v>70</v>
      </c>
      <c r="AV55" s="2">
        <v>180</v>
      </c>
      <c r="AW55" s="2">
        <v>140</v>
      </c>
      <c r="BX55" s="224"/>
      <c r="BY55" s="229"/>
      <c r="BZ55" s="224"/>
      <c r="CA55" s="234"/>
      <c r="CB55" s="234"/>
      <c r="CC55" s="234"/>
      <c r="CD55" s="234"/>
      <c r="CE55" s="234"/>
      <c r="CF55" s="224"/>
      <c r="CG55" s="224"/>
      <c r="CH55" s="224"/>
      <c r="CI55" s="224"/>
      <c r="CJ55" s="224"/>
      <c r="CK55" s="224"/>
      <c r="CL55" s="235"/>
      <c r="CM55" s="235"/>
      <c r="CN55" s="235"/>
      <c r="CO55" s="235"/>
      <c r="CP55" s="235"/>
      <c r="CQ55" s="224"/>
    </row>
    <row r="56" spans="27:95">
      <c r="AA56" s="247"/>
      <c r="AB56" s="248"/>
      <c r="AE56" s="368" t="s">
        <v>72</v>
      </c>
      <c r="AF56" s="369"/>
      <c r="AG56" s="203">
        <f t="shared" ref="AG56:AN56" si="56">COUNTIF(AG$3:AG$33,"&lt;180")+COUNTIF(AG$3:AG$33,"=180")-COUNTIF(AG$3:AG$33,"&lt;141")</f>
        <v>0</v>
      </c>
      <c r="AH56" s="203">
        <f t="shared" si="56"/>
        <v>0</v>
      </c>
      <c r="AI56" s="203">
        <f t="shared" si="56"/>
        <v>0</v>
      </c>
      <c r="AJ56" s="203">
        <f t="shared" si="56"/>
        <v>0</v>
      </c>
      <c r="AK56" s="203">
        <f t="shared" si="56"/>
        <v>0</v>
      </c>
      <c r="AL56" s="203">
        <f t="shared" si="56"/>
        <v>0</v>
      </c>
      <c r="AM56" s="203">
        <f t="shared" si="56"/>
        <v>0</v>
      </c>
      <c r="AN56" s="203">
        <f t="shared" si="56"/>
        <v>0</v>
      </c>
      <c r="AO56" s="242"/>
      <c r="AS56" s="352"/>
      <c r="AT56" s="97">
        <f>AL9</f>
        <v>0</v>
      </c>
      <c r="AU56" s="2">
        <v>70</v>
      </c>
      <c r="AV56" s="2">
        <v>180</v>
      </c>
      <c r="AW56" s="2">
        <v>140</v>
      </c>
      <c r="BX56" s="224"/>
      <c r="BY56" s="229"/>
      <c r="BZ56" s="224"/>
      <c r="CA56" s="234"/>
      <c r="CB56" s="234"/>
      <c r="CC56" s="234"/>
      <c r="CD56" s="234"/>
      <c r="CE56" s="234"/>
      <c r="CF56" s="224"/>
      <c r="CG56" s="224"/>
      <c r="CH56" s="224"/>
      <c r="CI56" s="224"/>
      <c r="CJ56" s="224"/>
      <c r="CK56" s="224"/>
      <c r="CL56" s="235"/>
      <c r="CM56" s="235"/>
      <c r="CN56" s="235"/>
      <c r="CO56" s="235"/>
      <c r="CP56" s="235"/>
      <c r="CQ56" s="224"/>
    </row>
    <row r="57" spans="27:95" ht="25.5" customHeight="1">
      <c r="AA57" s="247"/>
      <c r="AB57" s="248"/>
      <c r="AE57" s="368" t="s">
        <v>73</v>
      </c>
      <c r="AF57" s="369"/>
      <c r="AG57" s="203">
        <f t="shared" ref="AG57:AN57" si="57">COUNTIF(AG$3:AG$33,"&gt;180")</f>
        <v>0</v>
      </c>
      <c r="AH57" s="203">
        <f t="shared" si="57"/>
        <v>0</v>
      </c>
      <c r="AI57" s="203">
        <f t="shared" si="57"/>
        <v>0</v>
      </c>
      <c r="AJ57" s="203">
        <f t="shared" si="57"/>
        <v>0</v>
      </c>
      <c r="AK57" s="203">
        <f t="shared" si="57"/>
        <v>0</v>
      </c>
      <c r="AL57" s="203">
        <f t="shared" si="57"/>
        <v>0</v>
      </c>
      <c r="AM57" s="203">
        <f t="shared" si="57"/>
        <v>0</v>
      </c>
      <c r="AN57" s="203">
        <f t="shared" si="57"/>
        <v>0</v>
      </c>
      <c r="AO57" s="242"/>
      <c r="AS57" s="352"/>
      <c r="AT57" s="47">
        <f>AM9</f>
        <v>0</v>
      </c>
      <c r="AU57" s="2">
        <v>70</v>
      </c>
      <c r="AV57" s="2">
        <v>180</v>
      </c>
      <c r="AW57" s="2">
        <v>140</v>
      </c>
      <c r="BX57" s="224"/>
      <c r="BY57" s="229"/>
      <c r="BZ57" s="224"/>
      <c r="CA57" s="234"/>
      <c r="CB57" s="234"/>
      <c r="CC57" s="234"/>
      <c r="CD57" s="234"/>
      <c r="CE57" s="234"/>
      <c r="CF57" s="224"/>
      <c r="CG57" s="224"/>
      <c r="CH57" s="224"/>
      <c r="CI57" s="224"/>
      <c r="CJ57" s="224"/>
      <c r="CK57" s="224"/>
      <c r="CL57" s="235"/>
      <c r="CM57" s="235"/>
      <c r="CN57" s="235"/>
      <c r="CO57" s="235"/>
      <c r="CP57" s="235"/>
      <c r="CQ57" s="224"/>
    </row>
    <row r="58" spans="27:95">
      <c r="AA58" s="247"/>
      <c r="AB58" s="248"/>
      <c r="AE58" s="368" t="s">
        <v>74</v>
      </c>
      <c r="AF58" s="369"/>
      <c r="AG58" s="203">
        <f t="shared" ref="AG58:AN58" si="58">COUNTIF(AG$3:AG$33,"=   ")</f>
        <v>1</v>
      </c>
      <c r="AH58" s="203">
        <f t="shared" si="58"/>
        <v>0</v>
      </c>
      <c r="AI58" s="203">
        <f t="shared" si="58"/>
        <v>0</v>
      </c>
      <c r="AJ58" s="203">
        <f t="shared" si="58"/>
        <v>0</v>
      </c>
      <c r="AK58" s="203">
        <f t="shared" si="58"/>
        <v>0</v>
      </c>
      <c r="AL58" s="203">
        <f t="shared" si="58"/>
        <v>0</v>
      </c>
      <c r="AM58" s="203">
        <f t="shared" si="58"/>
        <v>0</v>
      </c>
      <c r="AN58" s="203">
        <f t="shared" si="58"/>
        <v>1</v>
      </c>
      <c r="AO58" s="242"/>
      <c r="AS58" s="353"/>
      <c r="AT58" s="47">
        <f>AN9</f>
        <v>0</v>
      </c>
      <c r="AU58" s="2">
        <v>70</v>
      </c>
      <c r="AV58" s="2">
        <v>180</v>
      </c>
      <c r="AW58" s="2">
        <v>140</v>
      </c>
      <c r="BX58" s="224"/>
      <c r="BY58" s="229"/>
      <c r="BZ58" s="224"/>
      <c r="CA58" s="234"/>
      <c r="CB58" s="234"/>
      <c r="CC58" s="234"/>
      <c r="CD58" s="234"/>
      <c r="CE58" s="234"/>
      <c r="CF58" s="224"/>
      <c r="CG58" s="224"/>
      <c r="CH58" s="224"/>
      <c r="CI58" s="224"/>
      <c r="CJ58" s="224"/>
      <c r="CK58" s="224"/>
      <c r="CL58" s="235"/>
      <c r="CM58" s="235"/>
      <c r="CN58" s="235"/>
      <c r="CO58" s="235"/>
      <c r="CP58" s="235"/>
      <c r="CQ58" s="224"/>
    </row>
    <row r="59" spans="27:95">
      <c r="AA59" s="247"/>
      <c r="AB59" s="248"/>
      <c r="AE59" s="356" t="s">
        <v>50</v>
      </c>
      <c r="AF59" s="357"/>
      <c r="AG59" s="258">
        <f t="shared" ref="AG59:AN59" si="59">AG54+AG55+AG56+AG57+AG58</f>
        <v>1</v>
      </c>
      <c r="AH59" s="258">
        <f t="shared" si="59"/>
        <v>0</v>
      </c>
      <c r="AI59" s="258">
        <f t="shared" si="59"/>
        <v>0</v>
      </c>
      <c r="AJ59" s="258">
        <f t="shared" si="59"/>
        <v>0</v>
      </c>
      <c r="AK59" s="258">
        <f t="shared" si="59"/>
        <v>0</v>
      </c>
      <c r="AL59" s="258">
        <f t="shared" si="59"/>
        <v>0</v>
      </c>
      <c r="AM59" s="258">
        <f t="shared" si="59"/>
        <v>0</v>
      </c>
      <c r="AN59" s="258">
        <f t="shared" si="59"/>
        <v>1</v>
      </c>
      <c r="AO59" s="242"/>
      <c r="AS59" s="351">
        <f>AS51+1</f>
        <v>8</v>
      </c>
      <c r="AT59" s="47">
        <f>AG10</f>
        <v>0</v>
      </c>
      <c r="AU59" s="2">
        <v>70</v>
      </c>
      <c r="AV59" s="2">
        <v>180</v>
      </c>
      <c r="AW59" s="2">
        <v>140</v>
      </c>
      <c r="BX59" s="224"/>
      <c r="BY59" s="229"/>
      <c r="BZ59" s="224"/>
      <c r="CA59" s="234"/>
      <c r="CB59" s="234"/>
      <c r="CC59" s="234"/>
      <c r="CD59" s="234"/>
      <c r="CE59" s="234"/>
      <c r="CF59" s="224"/>
      <c r="CG59" s="224"/>
      <c r="CH59" s="224"/>
      <c r="CI59" s="224"/>
      <c r="CJ59" s="224"/>
      <c r="CK59" s="224"/>
      <c r="CL59" s="235"/>
      <c r="CM59" s="235"/>
      <c r="CN59" s="235"/>
      <c r="CO59" s="235"/>
      <c r="CP59" s="235"/>
      <c r="CQ59" s="224"/>
    </row>
    <row r="60" spans="27:95" ht="25.5" customHeight="1">
      <c r="AA60" s="247"/>
      <c r="AB60" s="248"/>
      <c r="AS60" s="352"/>
      <c r="AT60" s="47">
        <f>AH10</f>
        <v>0</v>
      </c>
      <c r="AU60" s="2">
        <v>70</v>
      </c>
      <c r="AV60" s="2">
        <v>180</v>
      </c>
      <c r="AW60" s="2">
        <v>140</v>
      </c>
      <c r="BX60" s="224"/>
      <c r="BY60" s="229"/>
      <c r="BZ60" s="224"/>
      <c r="CA60" s="234"/>
      <c r="CB60" s="234"/>
      <c r="CC60" s="234"/>
      <c r="CD60" s="234"/>
      <c r="CE60" s="234"/>
      <c r="CF60" s="224"/>
      <c r="CG60" s="224"/>
      <c r="CH60" s="224"/>
      <c r="CI60" s="224"/>
      <c r="CJ60" s="224"/>
      <c r="CK60" s="224"/>
      <c r="CL60" s="235"/>
      <c r="CM60" s="235"/>
      <c r="CN60" s="235"/>
      <c r="CO60" s="235"/>
      <c r="CP60" s="235"/>
      <c r="CQ60" s="224"/>
    </row>
    <row r="61" spans="27:95">
      <c r="AA61" s="247"/>
      <c r="AB61" s="248"/>
      <c r="AE61" s="368" t="s">
        <v>75</v>
      </c>
      <c r="AF61" s="369"/>
      <c r="AG61" s="259">
        <f t="shared" ref="AG61:AN64" si="60">AG54*100/($B$33-AG$58)</f>
        <v>0</v>
      </c>
      <c r="AH61" s="259">
        <f t="shared" si="60"/>
        <v>0</v>
      </c>
      <c r="AI61" s="259">
        <f t="shared" si="60"/>
        <v>0</v>
      </c>
      <c r="AJ61" s="259">
        <f t="shared" si="60"/>
        <v>0</v>
      </c>
      <c r="AK61" s="259">
        <f t="shared" si="60"/>
        <v>0</v>
      </c>
      <c r="AL61" s="259">
        <f t="shared" si="60"/>
        <v>0</v>
      </c>
      <c r="AM61" s="259">
        <f t="shared" si="60"/>
        <v>0</v>
      </c>
      <c r="AN61" s="259">
        <f t="shared" si="60"/>
        <v>0</v>
      </c>
      <c r="AS61" s="352"/>
      <c r="AT61" s="47">
        <f>AI10</f>
        <v>0</v>
      </c>
      <c r="AU61" s="2">
        <v>70</v>
      </c>
      <c r="AV61" s="2">
        <v>180</v>
      </c>
      <c r="AW61" s="2">
        <v>140</v>
      </c>
      <c r="BX61" s="224"/>
      <c r="BY61" s="240"/>
      <c r="BZ61" s="224"/>
      <c r="CA61" s="234"/>
      <c r="CB61" s="234"/>
      <c r="CC61" s="234"/>
      <c r="CD61" s="234"/>
      <c r="CE61" s="234"/>
      <c r="CF61" s="224"/>
      <c r="CG61" s="224"/>
      <c r="CH61" s="224"/>
      <c r="CI61" s="224"/>
      <c r="CJ61" s="224"/>
      <c r="CK61" s="224"/>
      <c r="CL61" s="235"/>
      <c r="CM61" s="235"/>
      <c r="CN61" s="235"/>
      <c r="CO61" s="235"/>
      <c r="CP61" s="235"/>
      <c r="CQ61" s="224"/>
    </row>
    <row r="62" spans="27:95">
      <c r="AA62" s="247"/>
      <c r="AB62" s="248"/>
      <c r="AE62" s="368" t="s">
        <v>76</v>
      </c>
      <c r="AF62" s="369"/>
      <c r="AG62" s="260">
        <f t="shared" si="60"/>
        <v>0</v>
      </c>
      <c r="AH62" s="260">
        <f t="shared" si="60"/>
        <v>0</v>
      </c>
      <c r="AI62" s="260">
        <f t="shared" si="60"/>
        <v>0</v>
      </c>
      <c r="AJ62" s="260">
        <f t="shared" si="60"/>
        <v>0</v>
      </c>
      <c r="AK62" s="260">
        <f t="shared" si="60"/>
        <v>0</v>
      </c>
      <c r="AL62" s="260">
        <f t="shared" si="60"/>
        <v>0</v>
      </c>
      <c r="AM62" s="260">
        <f t="shared" si="60"/>
        <v>0</v>
      </c>
      <c r="AN62" s="260">
        <f t="shared" si="60"/>
        <v>0</v>
      </c>
      <c r="AS62" s="352"/>
      <c r="AT62" s="97">
        <f>AJ10</f>
        <v>0</v>
      </c>
      <c r="AU62" s="2">
        <v>70</v>
      </c>
      <c r="AV62" s="2">
        <v>180</v>
      </c>
      <c r="AW62" s="2">
        <v>140</v>
      </c>
      <c r="BX62" s="224"/>
      <c r="BY62" s="229"/>
      <c r="BZ62" s="224"/>
      <c r="CA62" s="234"/>
      <c r="CB62" s="234"/>
      <c r="CC62" s="234"/>
      <c r="CD62" s="234"/>
      <c r="CE62" s="234"/>
      <c r="CF62" s="224"/>
      <c r="CG62" s="224"/>
      <c r="CH62" s="224"/>
      <c r="CI62" s="224"/>
      <c r="CJ62" s="224"/>
      <c r="CK62" s="224"/>
      <c r="CL62" s="235"/>
      <c r="CM62" s="235"/>
      <c r="CN62" s="235"/>
      <c r="CO62" s="235"/>
      <c r="CP62" s="235"/>
      <c r="CQ62" s="224"/>
    </row>
    <row r="63" spans="27:95">
      <c r="AA63" s="247"/>
      <c r="AB63" s="248"/>
      <c r="AE63" s="368" t="s">
        <v>77</v>
      </c>
      <c r="AF63" s="369"/>
      <c r="AG63" s="260">
        <f t="shared" si="60"/>
        <v>0</v>
      </c>
      <c r="AH63" s="260">
        <f t="shared" si="60"/>
        <v>0</v>
      </c>
      <c r="AI63" s="260">
        <f t="shared" si="60"/>
        <v>0</v>
      </c>
      <c r="AJ63" s="260">
        <f t="shared" si="60"/>
        <v>0</v>
      </c>
      <c r="AK63" s="260">
        <f t="shared" si="60"/>
        <v>0</v>
      </c>
      <c r="AL63" s="260">
        <f t="shared" si="60"/>
        <v>0</v>
      </c>
      <c r="AM63" s="260">
        <f t="shared" si="60"/>
        <v>0</v>
      </c>
      <c r="AN63" s="260">
        <f t="shared" si="60"/>
        <v>0</v>
      </c>
      <c r="AS63" s="352"/>
      <c r="AT63" s="97">
        <f>AK10</f>
        <v>0</v>
      </c>
      <c r="AU63" s="2">
        <v>70</v>
      </c>
      <c r="AV63" s="2">
        <v>180</v>
      </c>
      <c r="AW63" s="2">
        <v>140</v>
      </c>
      <c r="BX63" s="224"/>
      <c r="BY63" s="229"/>
      <c r="BZ63" s="224"/>
      <c r="CA63" s="234"/>
      <c r="CB63" s="234"/>
      <c r="CC63" s="234"/>
      <c r="CD63" s="234"/>
      <c r="CE63" s="234"/>
      <c r="CF63" s="224"/>
      <c r="CG63" s="224"/>
      <c r="CH63" s="224"/>
      <c r="CI63" s="224"/>
      <c r="CJ63" s="224"/>
      <c r="CK63" s="224"/>
      <c r="CL63" s="235"/>
      <c r="CM63" s="235"/>
      <c r="CN63" s="235"/>
      <c r="CO63" s="235"/>
      <c r="CP63" s="235"/>
      <c r="CQ63" s="224"/>
    </row>
    <row r="64" spans="27:95">
      <c r="AA64" s="247"/>
      <c r="AB64" s="248"/>
      <c r="AE64" s="368" t="s">
        <v>78</v>
      </c>
      <c r="AF64" s="369"/>
      <c r="AG64" s="260">
        <f t="shared" si="60"/>
        <v>0</v>
      </c>
      <c r="AH64" s="260">
        <f t="shared" si="60"/>
        <v>0</v>
      </c>
      <c r="AI64" s="260">
        <f t="shared" si="60"/>
        <v>0</v>
      </c>
      <c r="AJ64" s="260">
        <f t="shared" si="60"/>
        <v>0</v>
      </c>
      <c r="AK64" s="260">
        <f t="shared" si="60"/>
        <v>0</v>
      </c>
      <c r="AL64" s="260">
        <f t="shared" si="60"/>
        <v>0</v>
      </c>
      <c r="AM64" s="260">
        <f t="shared" si="60"/>
        <v>0</v>
      </c>
      <c r="AN64" s="260">
        <f t="shared" si="60"/>
        <v>0</v>
      </c>
      <c r="AS64" s="352"/>
      <c r="AT64" s="47">
        <f>AL10</f>
        <v>0</v>
      </c>
      <c r="AU64" s="2">
        <v>70</v>
      </c>
      <c r="AV64" s="2">
        <v>180</v>
      </c>
      <c r="AW64" s="2">
        <v>140</v>
      </c>
      <c r="BX64" s="224"/>
      <c r="BY64" s="229"/>
      <c r="BZ64" s="224"/>
      <c r="CA64" s="234"/>
      <c r="CB64" s="234"/>
      <c r="CC64" s="234"/>
      <c r="CD64" s="234"/>
      <c r="CE64" s="234"/>
      <c r="CF64" s="224"/>
      <c r="CG64" s="224"/>
      <c r="CH64" s="224"/>
      <c r="CI64" s="224"/>
      <c r="CJ64" s="224"/>
      <c r="CK64" s="224"/>
      <c r="CL64" s="235"/>
      <c r="CM64" s="235"/>
      <c r="CN64" s="235"/>
      <c r="CO64" s="235"/>
      <c r="CP64" s="235"/>
      <c r="CQ64" s="224"/>
    </row>
    <row r="65" spans="26:95">
      <c r="AA65" s="247"/>
      <c r="AB65" s="248"/>
      <c r="AE65" s="359" t="s">
        <v>79</v>
      </c>
      <c r="AF65" s="359"/>
      <c r="AG65" s="261">
        <f t="shared" ref="AG65:AN65" si="61">AG64+AG63+AG62+AG61</f>
        <v>0</v>
      </c>
      <c r="AH65" s="261">
        <f t="shared" si="61"/>
        <v>0</v>
      </c>
      <c r="AI65" s="261">
        <f t="shared" si="61"/>
        <v>0</v>
      </c>
      <c r="AJ65" s="261">
        <f t="shared" si="61"/>
        <v>0</v>
      </c>
      <c r="AK65" s="261">
        <f t="shared" si="61"/>
        <v>0</v>
      </c>
      <c r="AL65" s="261">
        <f t="shared" si="61"/>
        <v>0</v>
      </c>
      <c r="AM65" s="261">
        <f t="shared" si="61"/>
        <v>0</v>
      </c>
      <c r="AN65" s="261">
        <f t="shared" si="61"/>
        <v>0</v>
      </c>
      <c r="AS65" s="352"/>
      <c r="AT65" s="97">
        <f>AM10</f>
        <v>0</v>
      </c>
      <c r="AU65" s="2">
        <v>70</v>
      </c>
      <c r="AV65" s="2">
        <v>180</v>
      </c>
      <c r="AW65" s="2">
        <v>140</v>
      </c>
      <c r="BX65" s="224"/>
      <c r="BY65" s="229"/>
      <c r="BZ65" s="224"/>
      <c r="CA65" s="234"/>
      <c r="CB65" s="234"/>
      <c r="CC65" s="234"/>
      <c r="CD65" s="234"/>
      <c r="CE65" s="234"/>
      <c r="CF65" s="224"/>
      <c r="CG65" s="224"/>
      <c r="CH65" s="224"/>
      <c r="CI65" s="224"/>
      <c r="CJ65" s="224"/>
      <c r="CK65" s="224"/>
      <c r="CL65" s="235"/>
      <c r="CM65" s="235"/>
      <c r="CN65" s="235"/>
      <c r="CO65" s="235"/>
      <c r="CP65" s="235"/>
      <c r="CQ65" s="224"/>
    </row>
    <row r="66" spans="26:95">
      <c r="AA66" s="247"/>
      <c r="AB66" s="248"/>
      <c r="AS66" s="352"/>
      <c r="AT66" s="97">
        <f>AN10</f>
        <v>0</v>
      </c>
      <c r="AU66" s="2">
        <v>70</v>
      </c>
      <c r="AV66" s="2">
        <v>180</v>
      </c>
      <c r="AW66" s="2">
        <v>140</v>
      </c>
      <c r="BX66" s="224"/>
      <c r="BY66" s="229"/>
      <c r="BZ66" s="224"/>
      <c r="CA66" s="234"/>
      <c r="CB66" s="234"/>
      <c r="CC66" s="234"/>
      <c r="CD66" s="234"/>
      <c r="CE66" s="234"/>
      <c r="CF66" s="224"/>
      <c r="CG66" s="224"/>
      <c r="CH66" s="224"/>
      <c r="CI66" s="224"/>
      <c r="CJ66" s="224"/>
      <c r="CK66" s="224"/>
      <c r="CL66" s="235"/>
      <c r="CM66" s="235"/>
      <c r="CN66" s="235"/>
      <c r="CO66" s="235"/>
      <c r="CP66" s="235"/>
      <c r="CQ66" s="224"/>
    </row>
    <row r="67" spans="26:95">
      <c r="AA67" s="247"/>
      <c r="AB67" s="248"/>
      <c r="AS67" s="351">
        <f>AS59+1</f>
        <v>9</v>
      </c>
      <c r="AT67" s="47">
        <f>AG11</f>
        <v>0</v>
      </c>
      <c r="AU67" s="2">
        <v>70</v>
      </c>
      <c r="AV67" s="2">
        <v>180</v>
      </c>
      <c r="AW67" s="2">
        <v>140</v>
      </c>
      <c r="BX67" s="224"/>
      <c r="BY67" s="224"/>
      <c r="BZ67" s="224"/>
      <c r="CA67" s="224"/>
      <c r="CB67" s="224"/>
      <c r="CC67" s="224"/>
      <c r="CD67" s="224"/>
      <c r="CE67" s="224"/>
      <c r="CF67" s="224"/>
      <c r="CG67" s="224"/>
      <c r="CH67" s="224"/>
      <c r="CI67" s="224"/>
      <c r="CJ67" s="224"/>
      <c r="CK67" s="224"/>
      <c r="CL67" s="224"/>
      <c r="CM67" s="224"/>
      <c r="CN67" s="224"/>
      <c r="CO67" s="224"/>
      <c r="CP67" s="224"/>
      <c r="CQ67" s="224"/>
    </row>
    <row r="68" spans="26:95">
      <c r="AA68" s="247"/>
      <c r="AB68" s="248"/>
      <c r="AS68" s="352"/>
      <c r="AT68" s="97">
        <f>AH11</f>
        <v>0</v>
      </c>
      <c r="AU68" s="2">
        <v>70</v>
      </c>
      <c r="AV68" s="2">
        <v>180</v>
      </c>
      <c r="AW68" s="2">
        <v>140</v>
      </c>
      <c r="BX68" s="224"/>
      <c r="BY68" s="224"/>
      <c r="BZ68" s="224"/>
      <c r="CA68" s="224"/>
      <c r="CB68" s="224"/>
      <c r="CC68" s="224"/>
      <c r="CD68" s="224"/>
      <c r="CE68" s="224"/>
      <c r="CF68" s="224"/>
      <c r="CG68" s="224"/>
      <c r="CH68" s="224"/>
      <c r="CI68" s="224"/>
      <c r="CJ68" s="224"/>
      <c r="CK68" s="224"/>
      <c r="CL68" s="224"/>
      <c r="CM68" s="224"/>
      <c r="CN68" s="224"/>
      <c r="CO68" s="224"/>
      <c r="CP68" s="224"/>
      <c r="CQ68" s="224"/>
    </row>
    <row r="69" spans="26:95">
      <c r="AA69" s="247"/>
      <c r="AB69" s="248"/>
      <c r="AS69" s="352"/>
      <c r="AT69" s="47">
        <f>AI11</f>
        <v>0</v>
      </c>
      <c r="AU69" s="2">
        <v>70</v>
      </c>
      <c r="AV69" s="2">
        <v>180</v>
      </c>
      <c r="AW69" s="2">
        <v>140</v>
      </c>
    </row>
    <row r="70" spans="26:95">
      <c r="AA70" s="247"/>
      <c r="AB70" s="248"/>
      <c r="AS70" s="352"/>
      <c r="AT70" s="97">
        <f>AJ11</f>
        <v>0</v>
      </c>
      <c r="AU70" s="2">
        <v>70</v>
      </c>
      <c r="AV70" s="2">
        <v>180</v>
      </c>
      <c r="AW70" s="2">
        <v>140</v>
      </c>
    </row>
    <row r="71" spans="26:95">
      <c r="AA71" s="247"/>
      <c r="AB71" s="248"/>
      <c r="AS71" s="352"/>
      <c r="AT71" s="97">
        <f>AK11</f>
        <v>0</v>
      </c>
      <c r="AU71" s="2">
        <v>70</v>
      </c>
      <c r="AV71" s="2">
        <v>180</v>
      </c>
      <c r="AW71" s="2">
        <v>140</v>
      </c>
    </row>
    <row r="72" spans="26:95">
      <c r="AA72" s="247"/>
      <c r="AB72" s="248"/>
      <c r="AS72" s="352"/>
      <c r="AT72" s="47">
        <f>AL11</f>
        <v>0</v>
      </c>
      <c r="AU72" s="2">
        <v>70</v>
      </c>
      <c r="AV72" s="2">
        <v>180</v>
      </c>
      <c r="AW72" s="2">
        <v>140</v>
      </c>
    </row>
    <row r="73" spans="26:95">
      <c r="AA73" s="247"/>
      <c r="AB73" s="248"/>
      <c r="AS73" s="352"/>
      <c r="AT73" s="97">
        <f>AM11</f>
        <v>0</v>
      </c>
      <c r="AU73" s="2">
        <v>70</v>
      </c>
      <c r="AV73" s="2">
        <v>180</v>
      </c>
      <c r="AW73" s="2">
        <v>140</v>
      </c>
    </row>
    <row r="74" spans="26:95">
      <c r="AA74" s="247"/>
      <c r="AB74" s="248"/>
      <c r="AS74" s="353"/>
      <c r="AT74" s="97">
        <f>AN11</f>
        <v>0</v>
      </c>
      <c r="AU74" s="2">
        <v>70</v>
      </c>
      <c r="AV74" s="2">
        <v>180</v>
      </c>
      <c r="AW74" s="2">
        <v>140</v>
      </c>
    </row>
    <row r="75" spans="26:95">
      <c r="Z75" s="224"/>
      <c r="AA75" s="247"/>
      <c r="AB75" s="247"/>
      <c r="AS75" s="351">
        <v>10</v>
      </c>
      <c r="AT75" s="47">
        <f>AG12</f>
        <v>0</v>
      </c>
      <c r="AU75" s="2">
        <v>70</v>
      </c>
      <c r="AV75" s="2">
        <v>180</v>
      </c>
      <c r="AW75" s="2">
        <v>140</v>
      </c>
    </row>
    <row r="76" spans="26:95" ht="12.75" customHeight="1">
      <c r="Z76" s="224"/>
      <c r="AA76" s="247"/>
      <c r="AB76" s="247"/>
      <c r="AS76" s="352"/>
      <c r="AT76" s="47">
        <f>AH12</f>
        <v>0</v>
      </c>
      <c r="AU76" s="2">
        <v>70</v>
      </c>
      <c r="AV76" s="2">
        <v>180</v>
      </c>
      <c r="AW76" s="2">
        <v>140</v>
      </c>
    </row>
    <row r="77" spans="26:95">
      <c r="Z77" s="224"/>
      <c r="AA77" s="247"/>
      <c r="AB77" s="247"/>
      <c r="AS77" s="352"/>
      <c r="AT77" s="47">
        <f>AI12</f>
        <v>0</v>
      </c>
      <c r="AU77" s="2">
        <v>70</v>
      </c>
      <c r="AV77" s="2">
        <v>180</v>
      </c>
      <c r="AW77" s="2">
        <v>140</v>
      </c>
    </row>
    <row r="78" spans="26:95">
      <c r="Z78" s="224"/>
      <c r="AA78" s="247"/>
      <c r="AB78" s="247"/>
      <c r="AS78" s="352"/>
      <c r="AT78" s="97">
        <f>AJ12</f>
        <v>0</v>
      </c>
      <c r="AU78" s="2">
        <v>70</v>
      </c>
      <c r="AV78" s="2">
        <v>180</v>
      </c>
      <c r="AW78" s="2">
        <v>140</v>
      </c>
    </row>
    <row r="79" spans="26:95">
      <c r="Z79" s="224"/>
      <c r="AA79" s="247"/>
      <c r="AB79" s="247"/>
      <c r="AS79" s="352"/>
      <c r="AT79" s="97">
        <f>AK12</f>
        <v>0</v>
      </c>
      <c r="AU79" s="2">
        <v>70</v>
      </c>
      <c r="AV79" s="2">
        <v>180</v>
      </c>
      <c r="AW79" s="2">
        <v>140</v>
      </c>
    </row>
    <row r="80" spans="26:95">
      <c r="Z80" s="224"/>
      <c r="AA80" s="247"/>
      <c r="AB80" s="247"/>
      <c r="AS80" s="352"/>
      <c r="AT80" s="47">
        <f>AL12</f>
        <v>0</v>
      </c>
      <c r="AU80" s="2">
        <v>70</v>
      </c>
      <c r="AV80" s="2">
        <v>180</v>
      </c>
      <c r="AW80" s="2">
        <v>140</v>
      </c>
    </row>
    <row r="81" spans="25:49">
      <c r="Z81" s="224"/>
      <c r="AA81" s="247"/>
      <c r="AB81" s="247"/>
      <c r="AS81" s="352"/>
      <c r="AT81" s="97">
        <f>AM12</f>
        <v>0</v>
      </c>
      <c r="AU81" s="2">
        <v>70</v>
      </c>
      <c r="AV81" s="2">
        <v>180</v>
      </c>
      <c r="AW81" s="2">
        <v>140</v>
      </c>
    </row>
    <row r="82" spans="25:49">
      <c r="Z82" s="224"/>
      <c r="AA82" s="247"/>
      <c r="AB82" s="247"/>
      <c r="AS82" s="353"/>
      <c r="AT82" s="97">
        <f>AN12</f>
        <v>0</v>
      </c>
      <c r="AU82" s="2">
        <v>70</v>
      </c>
      <c r="AV82" s="2">
        <v>180</v>
      </c>
      <c r="AW82" s="2">
        <v>140</v>
      </c>
    </row>
    <row r="83" spans="25:49">
      <c r="Z83" s="224"/>
      <c r="AA83" s="247"/>
      <c r="AB83" s="247"/>
      <c r="AS83" s="351">
        <f>AS75+1</f>
        <v>11</v>
      </c>
      <c r="AT83" s="47">
        <f>AG13</f>
        <v>0</v>
      </c>
      <c r="AU83" s="2">
        <v>70</v>
      </c>
      <c r="AV83" s="2">
        <v>180</v>
      </c>
      <c r="AW83" s="2">
        <v>140</v>
      </c>
    </row>
    <row r="84" spans="25:49">
      <c r="Z84" s="224"/>
      <c r="AA84" s="247"/>
      <c r="AB84" s="247"/>
      <c r="AS84" s="352"/>
      <c r="AT84" s="97">
        <f>AH13</f>
        <v>0</v>
      </c>
      <c r="AU84" s="2">
        <v>70</v>
      </c>
      <c r="AV84" s="2">
        <v>180</v>
      </c>
      <c r="AW84" s="2">
        <v>140</v>
      </c>
    </row>
    <row r="85" spans="25:49">
      <c r="Z85" s="224"/>
      <c r="AA85" s="247"/>
      <c r="AB85" s="247"/>
      <c r="AS85" s="352"/>
      <c r="AT85" s="97">
        <f>AI13</f>
        <v>0</v>
      </c>
      <c r="AU85" s="2">
        <v>70</v>
      </c>
      <c r="AV85" s="2">
        <v>180</v>
      </c>
      <c r="AW85" s="2">
        <v>140</v>
      </c>
    </row>
    <row r="86" spans="25:49">
      <c r="Z86" s="224"/>
      <c r="AA86" s="247"/>
      <c r="AB86" s="247"/>
      <c r="AG86" s="366" t="s">
        <v>80</v>
      </c>
      <c r="AH86" s="366"/>
      <c r="AI86" s="366"/>
      <c r="AJ86" s="366"/>
      <c r="AK86" s="366"/>
      <c r="AL86" s="366"/>
      <c r="AM86" s="366"/>
      <c r="AS86" s="352"/>
      <c r="AT86" s="97">
        <f>AJ13</f>
        <v>0</v>
      </c>
      <c r="AU86" s="2">
        <v>70</v>
      </c>
      <c r="AV86" s="2">
        <v>180</v>
      </c>
      <c r="AW86" s="2">
        <v>140</v>
      </c>
    </row>
    <row r="87" spans="25:49">
      <c r="Z87" s="224"/>
      <c r="AA87" s="247"/>
      <c r="AB87" s="247"/>
      <c r="AG87" s="366"/>
      <c r="AH87" s="366"/>
      <c r="AI87" s="366"/>
      <c r="AJ87" s="366"/>
      <c r="AK87" s="366"/>
      <c r="AL87" s="366"/>
      <c r="AM87" s="366"/>
      <c r="AS87" s="352"/>
      <c r="AT87" s="97">
        <f>AK13</f>
        <v>0</v>
      </c>
      <c r="AU87" s="2">
        <v>70</v>
      </c>
      <c r="AV87" s="2">
        <v>180</v>
      </c>
      <c r="AW87" s="2">
        <v>140</v>
      </c>
    </row>
    <row r="88" spans="25:49">
      <c r="Z88" s="224"/>
      <c r="AA88" s="247"/>
      <c r="AB88" s="247"/>
      <c r="AG88" s="362" t="s">
        <v>81</v>
      </c>
      <c r="AH88" s="362"/>
      <c r="AI88" s="362"/>
      <c r="AJ88" s="362"/>
      <c r="AK88" s="262">
        <f>COUNTIF($AG$3:$AN$33,"&lt;70")-COUNTIF(AG$3:AN$33,"=0")</f>
        <v>0</v>
      </c>
      <c r="AL88" s="263" t="e">
        <f>AK88/AK93</f>
        <v>#DIV/0!</v>
      </c>
      <c r="AM88" s="264"/>
      <c r="AS88" s="352"/>
      <c r="AT88" s="97">
        <f>AL13</f>
        <v>0</v>
      </c>
      <c r="AU88" s="2">
        <v>70</v>
      </c>
      <c r="AV88" s="2">
        <v>180</v>
      </c>
      <c r="AW88" s="2">
        <v>140</v>
      </c>
    </row>
    <row r="89" spans="25:49">
      <c r="Z89" s="224"/>
      <c r="AA89" s="247"/>
      <c r="AB89" s="247"/>
      <c r="AG89" s="355" t="s">
        <v>82</v>
      </c>
      <c r="AH89" s="355"/>
      <c r="AI89" s="355"/>
      <c r="AJ89" s="355"/>
      <c r="AK89" s="262">
        <f>COUNTIF($AG$3:$AN$33,"&lt;141")-COUNTIF($AG$3:$AN$33,"&lt;70")</f>
        <v>0</v>
      </c>
      <c r="AL89" s="263" t="e">
        <f>AK89/AK93</f>
        <v>#DIV/0!</v>
      </c>
      <c r="AM89" s="265"/>
      <c r="AS89" s="352"/>
      <c r="AT89" s="47">
        <f>AM13</f>
        <v>0</v>
      </c>
      <c r="AU89" s="2">
        <v>70</v>
      </c>
      <c r="AV89" s="2">
        <v>180</v>
      </c>
      <c r="AW89" s="2">
        <v>140</v>
      </c>
    </row>
    <row r="90" spans="25:49">
      <c r="Z90" s="224"/>
      <c r="AA90" s="247"/>
      <c r="AB90" s="247"/>
      <c r="AG90" s="355" t="s">
        <v>83</v>
      </c>
      <c r="AH90" s="355"/>
      <c r="AI90" s="355"/>
      <c r="AJ90" s="355"/>
      <c r="AK90" s="266">
        <f>COUNTIF($AG$3:$AN$33,"&lt;181")-COUNTIF($AG$3:$AN$33,"&lt;141")</f>
        <v>0</v>
      </c>
      <c r="AL90" s="263" t="e">
        <f>AK90/AK93</f>
        <v>#DIV/0!</v>
      </c>
      <c r="AM90" s="267"/>
      <c r="AS90" s="353"/>
      <c r="AT90" s="97">
        <f>AN13</f>
        <v>0</v>
      </c>
      <c r="AU90" s="2">
        <v>70</v>
      </c>
      <c r="AV90" s="2">
        <v>180</v>
      </c>
      <c r="AW90" s="2">
        <v>140</v>
      </c>
    </row>
    <row r="91" spans="25:49">
      <c r="Z91" s="224"/>
      <c r="AA91" s="247"/>
      <c r="AB91" s="247"/>
      <c r="AG91" s="362" t="s">
        <v>84</v>
      </c>
      <c r="AH91" s="362"/>
      <c r="AI91" s="362"/>
      <c r="AJ91" s="362"/>
      <c r="AK91" s="262">
        <f>COUNTIF($AG$3:$AN$33,"&gt;180")</f>
        <v>0</v>
      </c>
      <c r="AL91" s="263" t="e">
        <f>AK91/AK93</f>
        <v>#DIV/0!</v>
      </c>
      <c r="AM91" s="268"/>
      <c r="AS91" s="351">
        <f>AS83+1</f>
        <v>12</v>
      </c>
      <c r="AT91" s="47">
        <f>AG14</f>
        <v>0</v>
      </c>
      <c r="AU91" s="2">
        <v>70</v>
      </c>
      <c r="AV91" s="2">
        <v>180</v>
      </c>
      <c r="AW91" s="2">
        <v>140</v>
      </c>
    </row>
    <row r="92" spans="25:49" ht="12.75" customHeight="1">
      <c r="Y92" s="269"/>
      <c r="Z92" s="269"/>
      <c r="AA92" s="270"/>
      <c r="AB92" s="247"/>
      <c r="AC92" s="269"/>
      <c r="AD92" s="269"/>
      <c r="AE92" s="271"/>
      <c r="AF92" s="269"/>
      <c r="AG92" s="359"/>
      <c r="AH92" s="359"/>
      <c r="AI92" s="359"/>
      <c r="AJ92" s="359"/>
      <c r="AK92" s="262"/>
      <c r="AL92" s="272"/>
      <c r="AM92" s="273"/>
      <c r="AS92" s="352"/>
      <c r="AT92" s="97">
        <f>AH14</f>
        <v>0</v>
      </c>
      <c r="AU92" s="2">
        <v>70</v>
      </c>
      <c r="AV92" s="2">
        <v>180</v>
      </c>
      <c r="AW92" s="2">
        <v>140</v>
      </c>
    </row>
    <row r="93" spans="25:49">
      <c r="Y93" s="224"/>
      <c r="Z93" s="224"/>
      <c r="AA93" s="247"/>
      <c r="AB93" s="247"/>
      <c r="AC93" s="224"/>
      <c r="AD93" s="224"/>
      <c r="AE93" s="235"/>
      <c r="AG93" s="365" t="s">
        <v>85</v>
      </c>
      <c r="AH93" s="365"/>
      <c r="AI93" s="365"/>
      <c r="AJ93" s="365"/>
      <c r="AK93" s="262">
        <f>$AA$37</f>
        <v>0</v>
      </c>
      <c r="AL93" s="274" t="e">
        <f>AL88+AL89+AL90+AL91</f>
        <v>#DIV/0!</v>
      </c>
      <c r="AM93" s="275"/>
      <c r="AS93" s="352"/>
      <c r="AT93" s="97">
        <f>AI14</f>
        <v>0</v>
      </c>
      <c r="AU93" s="2">
        <v>70</v>
      </c>
      <c r="AV93" s="2">
        <v>180</v>
      </c>
      <c r="AW93" s="2">
        <v>140</v>
      </c>
    </row>
    <row r="94" spans="25:49">
      <c r="Y94" s="224"/>
      <c r="Z94" s="224"/>
      <c r="AA94" s="247"/>
      <c r="AB94" s="247"/>
      <c r="AC94" s="224"/>
      <c r="AD94" s="224"/>
      <c r="AE94" s="235"/>
      <c r="AS94" s="352"/>
      <c r="AT94" s="47">
        <f>AJ14</f>
        <v>0</v>
      </c>
      <c r="AU94" s="2">
        <v>70</v>
      </c>
      <c r="AV94" s="2">
        <v>180</v>
      </c>
      <c r="AW94" s="2">
        <v>140</v>
      </c>
    </row>
    <row r="95" spans="25:49">
      <c r="Y95" s="224"/>
      <c r="Z95" s="224"/>
      <c r="AA95" s="247"/>
      <c r="AB95" s="247"/>
      <c r="AC95" s="224"/>
      <c r="AD95" s="224"/>
      <c r="AE95" s="235"/>
      <c r="AS95" s="352"/>
      <c r="AT95" s="97">
        <f>AK14</f>
        <v>0</v>
      </c>
      <c r="AU95" s="2">
        <v>70</v>
      </c>
      <c r="AV95" s="2">
        <v>180</v>
      </c>
      <c r="AW95" s="2">
        <v>140</v>
      </c>
    </row>
    <row r="96" spans="25:49">
      <c r="Y96" s="224"/>
      <c r="Z96" s="224"/>
      <c r="AA96" s="247"/>
      <c r="AB96" s="247"/>
      <c r="AC96" s="224"/>
      <c r="AD96" s="224"/>
      <c r="AE96" s="235"/>
      <c r="AS96" s="352"/>
      <c r="AT96" s="97">
        <f>AL14</f>
        <v>0</v>
      </c>
      <c r="AU96" s="2">
        <v>70</v>
      </c>
      <c r="AV96" s="2">
        <v>180</v>
      </c>
      <c r="AW96" s="2">
        <v>140</v>
      </c>
    </row>
    <row r="97" spans="1:49">
      <c r="Y97" s="224"/>
      <c r="Z97" s="224"/>
      <c r="AA97" s="247"/>
      <c r="AB97" s="247"/>
      <c r="AC97" s="224"/>
      <c r="AD97" s="224"/>
      <c r="AE97" s="235"/>
      <c r="AS97" s="352"/>
      <c r="AT97" s="47">
        <f>AM14</f>
        <v>0</v>
      </c>
      <c r="AU97" s="2">
        <v>70</v>
      </c>
      <c r="AV97" s="2">
        <v>180</v>
      </c>
      <c r="AW97" s="2">
        <v>140</v>
      </c>
    </row>
    <row r="98" spans="1:49">
      <c r="Z98" s="224"/>
      <c r="AA98" s="247"/>
      <c r="AB98" s="247"/>
      <c r="AS98" s="353"/>
      <c r="AT98" s="97">
        <f>AN14</f>
        <v>0</v>
      </c>
      <c r="AU98" s="2">
        <v>70</v>
      </c>
      <c r="AV98" s="2">
        <v>180</v>
      </c>
      <c r="AW98" s="2">
        <v>140</v>
      </c>
    </row>
    <row r="99" spans="1:49">
      <c r="Z99" s="224"/>
      <c r="AA99" s="247"/>
      <c r="AB99" s="247"/>
      <c r="AS99" s="351">
        <f>AS91+1</f>
        <v>13</v>
      </c>
      <c r="AT99" s="47">
        <f>AG15</f>
        <v>0</v>
      </c>
      <c r="AU99" s="2">
        <v>70</v>
      </c>
      <c r="AV99" s="2">
        <v>180</v>
      </c>
      <c r="AW99" s="2">
        <v>140</v>
      </c>
    </row>
    <row r="100" spans="1:49">
      <c r="Y100" s="224"/>
      <c r="Z100" s="224"/>
      <c r="AA100" s="247"/>
      <c r="AB100" s="247"/>
      <c r="AC100" s="224"/>
      <c r="AD100" s="224"/>
      <c r="AE100" s="235"/>
      <c r="AS100" s="352"/>
      <c r="AT100" s="97">
        <f>AH15</f>
        <v>0</v>
      </c>
      <c r="AU100" s="2">
        <v>70</v>
      </c>
      <c r="AV100" s="2">
        <v>180</v>
      </c>
      <c r="AW100" s="2">
        <v>140</v>
      </c>
    </row>
    <row r="101" spans="1:49" ht="12.75" customHeight="1">
      <c r="Y101" s="276"/>
      <c r="Z101" s="276"/>
      <c r="AA101" s="277"/>
      <c r="AB101" s="247"/>
      <c r="AC101" s="276"/>
      <c r="AD101" s="276"/>
      <c r="AE101" s="278"/>
      <c r="AS101" s="352"/>
      <c r="AT101" s="97">
        <f>AI15</f>
        <v>0</v>
      </c>
      <c r="AU101" s="2">
        <v>70</v>
      </c>
      <c r="AV101" s="2">
        <v>180</v>
      </c>
      <c r="AW101" s="2">
        <v>140</v>
      </c>
    </row>
    <row r="102" spans="1:49" ht="12.75" customHeight="1">
      <c r="Y102" s="276"/>
      <c r="Z102" s="276"/>
      <c r="AA102" s="277"/>
      <c r="AB102" s="247"/>
      <c r="AC102" s="276"/>
      <c r="AD102" s="276"/>
      <c r="AE102" s="278"/>
      <c r="AR102" s="279"/>
      <c r="AS102" s="352"/>
      <c r="AT102" s="97">
        <f>AJ15</f>
        <v>0</v>
      </c>
      <c r="AU102" s="2">
        <v>70</v>
      </c>
      <c r="AV102" s="2">
        <v>180</v>
      </c>
      <c r="AW102" s="2">
        <v>140</v>
      </c>
    </row>
    <row r="103" spans="1:49" s="281" customFormat="1" ht="13">
      <c r="A103" s="280"/>
      <c r="AA103" s="282"/>
      <c r="AB103" s="247"/>
      <c r="AE103" s="283"/>
      <c r="AR103" s="279"/>
      <c r="AS103" s="352"/>
      <c r="AT103" s="97">
        <f>AK15</f>
        <v>0</v>
      </c>
      <c r="AU103" s="2">
        <v>70</v>
      </c>
      <c r="AV103" s="2">
        <v>180</v>
      </c>
      <c r="AW103" s="2">
        <v>140</v>
      </c>
    </row>
    <row r="104" spans="1:49" s="281" customFormat="1" ht="12.75" customHeight="1">
      <c r="Y104" s="284"/>
      <c r="Z104" s="284"/>
      <c r="AA104" s="247"/>
      <c r="AB104" s="247"/>
      <c r="AC104" s="284"/>
      <c r="AD104" s="284"/>
      <c r="AE104" s="235"/>
      <c r="AL104" s="279"/>
      <c r="AM104" s="279"/>
      <c r="AN104" s="279"/>
      <c r="AO104" s="279"/>
      <c r="AP104" s="279"/>
      <c r="AQ104" s="285"/>
      <c r="AS104" s="352"/>
      <c r="AT104" s="97">
        <f>AL15</f>
        <v>0</v>
      </c>
      <c r="AU104" s="2">
        <v>70</v>
      </c>
      <c r="AV104" s="2">
        <v>180</v>
      </c>
      <c r="AW104" s="2">
        <v>140</v>
      </c>
    </row>
    <row r="105" spans="1:49" s="281" customFormat="1" ht="12.75" customHeight="1">
      <c r="A105" s="286"/>
      <c r="B105" s="286"/>
      <c r="C105" s="286"/>
      <c r="D105" s="286"/>
      <c r="E105" s="286"/>
      <c r="F105" s="286"/>
      <c r="G105" s="286"/>
      <c r="H105" s="286"/>
      <c r="I105" s="286"/>
      <c r="J105" s="286"/>
      <c r="K105" s="286"/>
      <c r="L105" s="286"/>
      <c r="M105" s="286"/>
      <c r="N105" s="286"/>
      <c r="O105" s="286"/>
      <c r="P105" s="286"/>
      <c r="Q105" s="286"/>
      <c r="W105" s="283"/>
      <c r="Y105" s="284"/>
      <c r="Z105" s="284"/>
      <c r="AA105" s="247"/>
      <c r="AB105" s="247"/>
      <c r="AC105" s="284"/>
      <c r="AD105" s="284"/>
      <c r="AE105" s="235"/>
      <c r="AL105" s="279"/>
      <c r="AM105" s="279"/>
      <c r="AN105" s="279"/>
      <c r="AO105" s="279"/>
      <c r="AP105" s="279"/>
      <c r="AQ105" s="285"/>
      <c r="AS105" s="352"/>
      <c r="AT105" s="47">
        <f>AM15</f>
        <v>0</v>
      </c>
      <c r="AU105" s="2">
        <v>70</v>
      </c>
      <c r="AV105" s="2">
        <v>180</v>
      </c>
      <c r="AW105" s="2">
        <v>140</v>
      </c>
    </row>
    <row r="106" spans="1:49" s="281" customFormat="1" ht="12.75" customHeight="1">
      <c r="A106" s="287"/>
      <c r="B106" s="287"/>
      <c r="C106" s="287"/>
      <c r="D106" s="287"/>
      <c r="E106" s="287"/>
      <c r="F106" s="287"/>
      <c r="G106" s="287"/>
      <c r="H106" s="287"/>
      <c r="I106" s="287"/>
      <c r="J106" s="287"/>
      <c r="K106" s="287"/>
      <c r="L106" s="287"/>
      <c r="M106" s="287"/>
      <c r="N106" s="287"/>
      <c r="O106" s="287"/>
      <c r="P106" s="287"/>
      <c r="Q106" s="287"/>
      <c r="Z106" s="284"/>
      <c r="AA106" s="247"/>
      <c r="AB106" s="247"/>
      <c r="AC106" s="284"/>
      <c r="AD106" s="284"/>
      <c r="AE106" s="235"/>
      <c r="AL106" s="288"/>
      <c r="AM106" s="288"/>
      <c r="AN106" s="314"/>
      <c r="AO106" s="315"/>
      <c r="AP106" s="290"/>
      <c r="AQ106" s="290"/>
      <c r="AS106" s="353"/>
      <c r="AT106" s="97">
        <f>AN15</f>
        <v>0</v>
      </c>
      <c r="AU106" s="2">
        <v>70</v>
      </c>
      <c r="AV106" s="2">
        <v>180</v>
      </c>
      <c r="AW106" s="2">
        <v>140</v>
      </c>
    </row>
    <row r="107" spans="1:49" s="281" customFormat="1" ht="12.75" customHeight="1">
      <c r="AA107" s="282"/>
      <c r="AB107" s="247"/>
      <c r="AE107" s="283"/>
      <c r="AL107" s="316"/>
      <c r="AM107" s="316"/>
      <c r="AN107" s="314"/>
      <c r="AO107" s="315"/>
      <c r="AP107" s="290"/>
      <c r="AQ107" s="290"/>
      <c r="AS107" s="351">
        <f>AS99+1</f>
        <v>14</v>
      </c>
      <c r="AT107" s="47">
        <f>AG16</f>
        <v>0</v>
      </c>
      <c r="AU107" s="2">
        <v>70</v>
      </c>
      <c r="AV107" s="2">
        <v>180</v>
      </c>
      <c r="AW107" s="2">
        <v>140</v>
      </c>
    </row>
    <row r="108" spans="1:49" s="281" customFormat="1">
      <c r="AA108" s="282"/>
      <c r="AB108" s="247"/>
      <c r="AE108" s="283"/>
      <c r="AL108" s="316"/>
      <c r="AM108" s="316"/>
      <c r="AN108" s="283"/>
      <c r="AO108" s="315"/>
      <c r="AR108" s="291"/>
      <c r="AS108" s="352"/>
      <c r="AT108" s="97">
        <f>AH16</f>
        <v>0</v>
      </c>
      <c r="AU108" s="2">
        <v>70</v>
      </c>
      <c r="AV108" s="2">
        <v>180</v>
      </c>
      <c r="AW108" s="2">
        <v>140</v>
      </c>
    </row>
    <row r="109" spans="1:49">
      <c r="AA109" s="247"/>
      <c r="AB109" s="247"/>
      <c r="AL109" s="288"/>
      <c r="AM109" s="288"/>
      <c r="AN109" s="314"/>
      <c r="AO109" s="315"/>
      <c r="AP109" s="290"/>
      <c r="AQ109" s="290"/>
      <c r="AR109" s="292"/>
      <c r="AS109" s="352"/>
      <c r="AT109" s="97">
        <f>AI16</f>
        <v>0</v>
      </c>
      <c r="AU109" s="2">
        <v>70</v>
      </c>
      <c r="AV109" s="2">
        <v>180</v>
      </c>
      <c r="AW109" s="2">
        <v>140</v>
      </c>
    </row>
    <row r="110" spans="1:49">
      <c r="AA110" s="247"/>
      <c r="AB110" s="247"/>
      <c r="AL110" s="293"/>
      <c r="AM110" s="293"/>
      <c r="AN110" s="314"/>
      <c r="AO110" s="315"/>
      <c r="AP110" s="315"/>
      <c r="AQ110" s="315"/>
      <c r="AS110" s="352"/>
      <c r="AT110" s="47">
        <f>AJ16</f>
        <v>0</v>
      </c>
      <c r="AU110" s="2">
        <v>70</v>
      </c>
      <c r="AV110" s="2">
        <v>180</v>
      </c>
      <c r="AW110" s="2">
        <v>140</v>
      </c>
    </row>
    <row r="111" spans="1:49">
      <c r="AA111" s="247"/>
      <c r="AB111" s="247"/>
      <c r="AL111" s="294"/>
      <c r="AM111" s="294"/>
      <c r="AN111" s="289"/>
      <c r="AO111" s="295"/>
      <c r="AP111" s="295"/>
      <c r="AQ111" s="295"/>
      <c r="AS111" s="352"/>
      <c r="AT111" s="97">
        <f>AK16</f>
        <v>0</v>
      </c>
      <c r="AU111" s="2">
        <v>70</v>
      </c>
      <c r="AV111" s="2">
        <v>180</v>
      </c>
      <c r="AW111" s="2">
        <v>140</v>
      </c>
    </row>
    <row r="112" spans="1:49">
      <c r="AA112" s="247"/>
      <c r="AB112" s="247"/>
      <c r="AS112" s="352"/>
      <c r="AT112" s="97">
        <f>AL16</f>
        <v>0</v>
      </c>
      <c r="AU112" s="2">
        <v>70</v>
      </c>
      <c r="AV112" s="2">
        <v>180</v>
      </c>
      <c r="AW112" s="2">
        <v>140</v>
      </c>
    </row>
    <row r="113" spans="18:58">
      <c r="AA113" s="247"/>
      <c r="AB113" s="247"/>
      <c r="AS113" s="352"/>
      <c r="AT113" s="47">
        <f>AM16</f>
        <v>0</v>
      </c>
      <c r="AU113" s="2">
        <v>70</v>
      </c>
      <c r="AV113" s="2">
        <v>180</v>
      </c>
      <c r="AW113" s="2">
        <v>140</v>
      </c>
    </row>
    <row r="114" spans="18:58">
      <c r="AA114" s="247"/>
      <c r="AB114" s="247"/>
      <c r="AS114" s="353"/>
      <c r="AT114" s="97">
        <f>AN16</f>
        <v>0</v>
      </c>
      <c r="AU114" s="2">
        <v>70</v>
      </c>
      <c r="AV114" s="2">
        <v>180</v>
      </c>
      <c r="AW114" s="2">
        <v>140</v>
      </c>
    </row>
    <row r="115" spans="18:58">
      <c r="AA115" s="247"/>
      <c r="AB115" s="247"/>
      <c r="AS115" s="351">
        <f>AS107+1</f>
        <v>15</v>
      </c>
      <c r="AT115" s="47">
        <f>AG17</f>
        <v>0</v>
      </c>
      <c r="AU115" s="2">
        <v>70</v>
      </c>
      <c r="AV115" s="2">
        <v>180</v>
      </c>
      <c r="AW115" s="2">
        <v>140</v>
      </c>
      <c r="AX115" s="296"/>
      <c r="AY115" s="296"/>
      <c r="AZ115" s="296"/>
      <c r="BA115" s="296"/>
      <c r="BB115" s="296"/>
      <c r="BC115" s="296"/>
      <c r="BD115" s="296"/>
      <c r="BE115" s="224"/>
      <c r="BF115" s="224"/>
    </row>
    <row r="116" spans="18:58">
      <c r="AA116" s="247"/>
      <c r="AB116" s="247"/>
      <c r="AS116" s="352"/>
      <c r="AT116" s="97">
        <f>AH17</f>
        <v>0</v>
      </c>
      <c r="AU116" s="2">
        <v>70</v>
      </c>
      <c r="AV116" s="2">
        <v>180</v>
      </c>
      <c r="AW116" s="2">
        <v>140</v>
      </c>
      <c r="AX116" s="224"/>
      <c r="AY116" s="224"/>
      <c r="AZ116" s="224"/>
      <c r="BA116" s="224"/>
      <c r="BB116" s="224"/>
      <c r="BC116" s="224"/>
      <c r="BD116" s="224"/>
      <c r="BE116" s="224"/>
      <c r="BF116" s="224"/>
    </row>
    <row r="117" spans="18:58">
      <c r="V117" s="242"/>
      <c r="AA117" s="247"/>
      <c r="AB117" s="247"/>
      <c r="AS117" s="352"/>
      <c r="AT117" s="97">
        <f>AI17</f>
        <v>0</v>
      </c>
      <c r="AU117" s="2">
        <v>70</v>
      </c>
      <c r="AV117" s="2">
        <v>180</v>
      </c>
      <c r="AW117" s="2">
        <v>140</v>
      </c>
    </row>
    <row r="118" spans="18:58">
      <c r="AA118" s="247"/>
      <c r="AS118" s="352"/>
      <c r="AT118" s="47">
        <f>AJ17</f>
        <v>0</v>
      </c>
      <c r="AU118" s="2">
        <v>70</v>
      </c>
      <c r="AV118" s="2">
        <v>180</v>
      </c>
      <c r="AW118" s="2">
        <v>140</v>
      </c>
    </row>
    <row r="119" spans="18:58" ht="13">
      <c r="R119" s="297"/>
      <c r="S119" s="297"/>
      <c r="T119" s="297"/>
      <c r="U119" s="297"/>
      <c r="V119" s="297"/>
      <c r="W119" s="297"/>
      <c r="X119" s="297"/>
      <c r="AA119" s="247"/>
      <c r="AS119" s="352"/>
      <c r="AT119" s="97">
        <f>AK17</f>
        <v>0</v>
      </c>
      <c r="AU119" s="2">
        <v>70</v>
      </c>
      <c r="AV119" s="2">
        <v>180</v>
      </c>
      <c r="AW119" s="2">
        <v>140</v>
      </c>
    </row>
    <row r="120" spans="18:58" ht="13">
      <c r="R120" s="297"/>
      <c r="S120" s="297"/>
      <c r="T120" s="297"/>
      <c r="U120" s="297"/>
      <c r="V120" s="297"/>
      <c r="W120" s="297"/>
      <c r="X120" s="297"/>
      <c r="AA120" s="247"/>
      <c r="AS120" s="352"/>
      <c r="AT120" s="97">
        <f>AL17</f>
        <v>0</v>
      </c>
      <c r="AU120" s="2">
        <v>70</v>
      </c>
      <c r="AV120" s="2">
        <v>180</v>
      </c>
      <c r="AW120" s="2">
        <v>140</v>
      </c>
    </row>
    <row r="121" spans="18:58" ht="13">
      <c r="R121" s="297"/>
      <c r="S121" s="297"/>
      <c r="T121" s="297"/>
      <c r="U121" s="297"/>
      <c r="V121" s="297"/>
      <c r="W121" s="297"/>
      <c r="X121" s="297"/>
      <c r="AA121" s="247"/>
      <c r="AS121" s="352"/>
      <c r="AT121" s="47">
        <f>AM17</f>
        <v>0</v>
      </c>
      <c r="AU121" s="2">
        <v>70</v>
      </c>
      <c r="AV121" s="2">
        <v>180</v>
      </c>
      <c r="AW121" s="2">
        <v>140</v>
      </c>
    </row>
    <row r="122" spans="18:58" ht="13">
      <c r="R122" s="297"/>
      <c r="S122" s="297"/>
      <c r="T122" s="297"/>
      <c r="U122" s="297"/>
      <c r="V122" s="297"/>
      <c r="W122" s="297"/>
      <c r="X122" s="297"/>
      <c r="AA122" s="247"/>
      <c r="AS122" s="353"/>
      <c r="AT122" s="97">
        <f>AN17</f>
        <v>0</v>
      </c>
      <c r="AU122" s="2">
        <v>70</v>
      </c>
      <c r="AV122" s="2">
        <v>180</v>
      </c>
      <c r="AW122" s="2">
        <v>140</v>
      </c>
    </row>
    <row r="123" spans="18:58" ht="13">
      <c r="R123" s="297"/>
      <c r="S123" s="297"/>
      <c r="T123" s="297"/>
      <c r="U123" s="297"/>
      <c r="V123" s="297"/>
      <c r="W123" s="297"/>
      <c r="X123" s="297"/>
      <c r="AA123" s="247"/>
      <c r="AS123" s="351">
        <f>AS115+1</f>
        <v>16</v>
      </c>
      <c r="AT123" s="47">
        <f>AG18</f>
        <v>0</v>
      </c>
      <c r="AU123" s="2">
        <v>70</v>
      </c>
      <c r="AV123" s="2">
        <v>180</v>
      </c>
      <c r="AW123" s="2">
        <v>140</v>
      </c>
    </row>
    <row r="124" spans="18:58" ht="15" customHeight="1">
      <c r="R124" s="297"/>
      <c r="S124" s="297"/>
      <c r="T124" s="297"/>
      <c r="U124" s="297"/>
      <c r="V124" s="297"/>
      <c r="W124" s="297"/>
      <c r="X124" s="297"/>
      <c r="AA124" s="247"/>
      <c r="AB124" s="247"/>
      <c r="AG124" s="358" t="s">
        <v>86</v>
      </c>
      <c r="AH124" s="358"/>
      <c r="AI124" s="358"/>
      <c r="AJ124" s="358"/>
      <c r="AK124" s="358"/>
      <c r="AL124" s="358"/>
      <c r="AM124" s="358"/>
      <c r="AN124" s="358"/>
      <c r="AO124" s="358"/>
      <c r="AS124" s="352"/>
      <c r="AT124" s="97">
        <f>AH18</f>
        <v>0</v>
      </c>
      <c r="AU124" s="2">
        <v>70</v>
      </c>
      <c r="AV124" s="2">
        <v>180</v>
      </c>
      <c r="AW124" s="2">
        <v>140</v>
      </c>
    </row>
    <row r="125" spans="18:58" ht="13">
      <c r="R125" s="297"/>
      <c r="S125" s="297"/>
      <c r="T125" s="297"/>
      <c r="U125" s="297"/>
      <c r="V125" s="297"/>
      <c r="W125" s="297"/>
      <c r="X125" s="297"/>
      <c r="AA125" s="247"/>
      <c r="AB125" s="247"/>
      <c r="AG125" s="358"/>
      <c r="AH125" s="358"/>
      <c r="AI125" s="358"/>
      <c r="AJ125" s="358"/>
      <c r="AK125" s="358"/>
      <c r="AL125" s="358"/>
      <c r="AM125" s="358"/>
      <c r="AN125" s="358"/>
      <c r="AO125" s="358"/>
      <c r="AS125" s="352"/>
      <c r="AT125" s="97">
        <f>AI18</f>
        <v>0</v>
      </c>
      <c r="AU125" s="2">
        <v>70</v>
      </c>
      <c r="AV125" s="2">
        <v>180</v>
      </c>
      <c r="AW125" s="2">
        <v>140</v>
      </c>
    </row>
    <row r="126" spans="18:58">
      <c r="AA126" s="247"/>
      <c r="AB126" s="247"/>
      <c r="AG126" s="359"/>
      <c r="AH126" s="359"/>
      <c r="AI126" s="359"/>
      <c r="AJ126" s="359"/>
      <c r="AK126" s="359"/>
      <c r="AL126" s="360" t="s">
        <v>87</v>
      </c>
      <c r="AM126" s="361"/>
      <c r="AN126" s="363" t="s">
        <v>88</v>
      </c>
      <c r="AO126" s="364"/>
      <c r="AS126" s="352"/>
      <c r="AT126" s="97">
        <f>AJ18</f>
        <v>0</v>
      </c>
      <c r="AU126" s="2">
        <v>70</v>
      </c>
      <c r="AV126" s="2">
        <v>180</v>
      </c>
      <c r="AW126" s="2">
        <v>140</v>
      </c>
    </row>
    <row r="127" spans="18:58">
      <c r="AA127" s="247"/>
      <c r="AB127" s="247"/>
      <c r="AG127" s="355" t="s">
        <v>89</v>
      </c>
      <c r="AH127" s="355"/>
      <c r="AI127" s="355"/>
      <c r="AJ127" s="355"/>
      <c r="AK127" s="355"/>
      <c r="AL127" s="356" t="s">
        <v>90</v>
      </c>
      <c r="AM127" s="357"/>
      <c r="AN127" s="356" t="s">
        <v>91</v>
      </c>
      <c r="AO127" s="357"/>
      <c r="AS127" s="352"/>
      <c r="AT127" s="97">
        <f>AK18</f>
        <v>0</v>
      </c>
      <c r="AU127" s="2">
        <v>70</v>
      </c>
      <c r="AV127" s="2">
        <v>180</v>
      </c>
      <c r="AW127" s="2">
        <v>140</v>
      </c>
    </row>
    <row r="128" spans="18:58">
      <c r="AA128" s="247"/>
      <c r="AB128" s="247"/>
      <c r="AG128" s="355" t="s">
        <v>92</v>
      </c>
      <c r="AH128" s="355"/>
      <c r="AI128" s="355"/>
      <c r="AJ128" s="355"/>
      <c r="AK128" s="355"/>
      <c r="AL128" s="356" t="s">
        <v>93</v>
      </c>
      <c r="AM128" s="357"/>
      <c r="AN128" s="356" t="s">
        <v>94</v>
      </c>
      <c r="AO128" s="357"/>
      <c r="AS128" s="352"/>
      <c r="AT128" s="97">
        <f>AL18</f>
        <v>0</v>
      </c>
      <c r="AU128" s="2">
        <v>70</v>
      </c>
      <c r="AV128" s="2">
        <v>180</v>
      </c>
      <c r="AW128" s="2">
        <v>140</v>
      </c>
    </row>
    <row r="129" spans="25:49">
      <c r="AA129" s="247"/>
      <c r="AB129" s="247"/>
      <c r="AG129" s="355" t="s">
        <v>95</v>
      </c>
      <c r="AH129" s="355"/>
      <c r="AI129" s="355"/>
      <c r="AJ129" s="355"/>
      <c r="AK129" s="355"/>
      <c r="AL129" s="356" t="s">
        <v>93</v>
      </c>
      <c r="AM129" s="357"/>
      <c r="AN129" s="356" t="s">
        <v>96</v>
      </c>
      <c r="AO129" s="357"/>
      <c r="AS129" s="352"/>
      <c r="AT129" s="47">
        <f>AM18</f>
        <v>0</v>
      </c>
      <c r="AU129" s="2">
        <v>70</v>
      </c>
      <c r="AV129" s="2">
        <v>180</v>
      </c>
      <c r="AW129" s="2">
        <v>140</v>
      </c>
    </row>
    <row r="130" spans="25:49">
      <c r="AA130" s="247"/>
      <c r="AB130" s="247"/>
      <c r="AS130" s="353"/>
      <c r="AT130" s="97">
        <f>AN18</f>
        <v>0</v>
      </c>
      <c r="AU130" s="2">
        <v>70</v>
      </c>
      <c r="AV130" s="2">
        <v>180</v>
      </c>
      <c r="AW130" s="2">
        <v>140</v>
      </c>
    </row>
    <row r="131" spans="25:49">
      <c r="AA131" s="247"/>
      <c r="AB131" s="247"/>
      <c r="AS131" s="351">
        <f>AS123+1</f>
        <v>17</v>
      </c>
      <c r="AT131" s="47">
        <f>AG19</f>
        <v>0</v>
      </c>
      <c r="AU131" s="2">
        <v>70</v>
      </c>
      <c r="AV131" s="2">
        <v>180</v>
      </c>
      <c r="AW131" s="2">
        <v>140</v>
      </c>
    </row>
    <row r="132" spans="25:49">
      <c r="AA132" s="247"/>
      <c r="AB132" s="247"/>
      <c r="AS132" s="352"/>
      <c r="AT132" s="97">
        <f>AH19</f>
        <v>0</v>
      </c>
      <c r="AU132" s="2">
        <v>70</v>
      </c>
      <c r="AV132" s="2">
        <v>180</v>
      </c>
      <c r="AW132" s="2">
        <v>140</v>
      </c>
    </row>
    <row r="133" spans="25:49">
      <c r="AA133" s="247"/>
      <c r="AB133" s="247"/>
      <c r="AS133" s="352"/>
      <c r="AT133" s="97">
        <f>AI19</f>
        <v>0</v>
      </c>
      <c r="AU133" s="2">
        <v>70</v>
      </c>
      <c r="AV133" s="2">
        <v>180</v>
      </c>
      <c r="AW133" s="2">
        <v>140</v>
      </c>
    </row>
    <row r="134" spans="25:49">
      <c r="Y134" s="224"/>
      <c r="Z134" s="224"/>
      <c r="AA134" s="247"/>
      <c r="AB134" s="247"/>
      <c r="AC134" s="224"/>
      <c r="AD134" s="224"/>
      <c r="AE134" s="235"/>
      <c r="AS134" s="352"/>
      <c r="AT134" s="97">
        <f>AJ19</f>
        <v>0</v>
      </c>
      <c r="AU134" s="2">
        <v>70</v>
      </c>
      <c r="AV134" s="2">
        <v>180</v>
      </c>
      <c r="AW134" s="2">
        <v>140</v>
      </c>
    </row>
    <row r="135" spans="25:49">
      <c r="Y135" s="224"/>
      <c r="Z135" s="224"/>
      <c r="AA135" s="235"/>
      <c r="AB135" s="235"/>
      <c r="AC135" s="224"/>
      <c r="AD135" s="224"/>
      <c r="AE135" s="235"/>
      <c r="AS135" s="352"/>
      <c r="AT135" s="97">
        <f>AK19</f>
        <v>0</v>
      </c>
      <c r="AU135" s="2">
        <v>70</v>
      </c>
      <c r="AV135" s="2">
        <v>180</v>
      </c>
      <c r="AW135" s="2">
        <v>140</v>
      </c>
    </row>
    <row r="136" spans="25:49">
      <c r="Y136" s="354"/>
      <c r="Z136" s="354"/>
      <c r="AA136" s="298"/>
      <c r="AB136" s="298"/>
      <c r="AC136" s="354"/>
      <c r="AD136" s="354"/>
      <c r="AE136" s="354"/>
      <c r="AS136" s="352"/>
      <c r="AT136" s="97">
        <f>AL19</f>
        <v>0</v>
      </c>
      <c r="AU136" s="2">
        <v>70</v>
      </c>
      <c r="AV136" s="2">
        <v>180</v>
      </c>
      <c r="AW136" s="2">
        <v>140</v>
      </c>
    </row>
    <row r="137" spans="25:49">
      <c r="Y137" s="354"/>
      <c r="Z137" s="354"/>
      <c r="AA137" s="299"/>
      <c r="AB137" s="299"/>
      <c r="AC137" s="354"/>
      <c r="AD137" s="354"/>
      <c r="AE137" s="354"/>
      <c r="AS137" s="352"/>
      <c r="AT137" s="47">
        <f>AM19</f>
        <v>0</v>
      </c>
      <c r="AU137" s="2">
        <v>70</v>
      </c>
      <c r="AV137" s="2">
        <v>180</v>
      </c>
      <c r="AW137" s="2">
        <v>140</v>
      </c>
    </row>
    <row r="138" spans="25:49">
      <c r="Y138" s="354"/>
      <c r="Z138" s="354"/>
      <c r="AA138" s="299"/>
      <c r="AB138" s="299"/>
      <c r="AC138" s="354"/>
      <c r="AD138" s="354"/>
      <c r="AE138" s="354"/>
      <c r="AS138" s="353"/>
      <c r="AT138" s="97">
        <f>AN19</f>
        <v>0</v>
      </c>
      <c r="AU138" s="2">
        <v>70</v>
      </c>
      <c r="AV138" s="2">
        <v>180</v>
      </c>
      <c r="AW138" s="2">
        <v>140</v>
      </c>
    </row>
    <row r="139" spans="25:49">
      <c r="Y139" s="224"/>
      <c r="Z139" s="224"/>
      <c r="AA139" s="300"/>
      <c r="AB139" s="224"/>
      <c r="AC139" s="224"/>
      <c r="AD139" s="224"/>
      <c r="AE139" s="235"/>
      <c r="AS139" s="351">
        <f>AS131+1</f>
        <v>18</v>
      </c>
      <c r="AT139" s="47">
        <f>AG20</f>
        <v>0</v>
      </c>
      <c r="AU139" s="2">
        <v>70</v>
      </c>
      <c r="AV139" s="2">
        <v>180</v>
      </c>
      <c r="AW139" s="2">
        <v>140</v>
      </c>
    </row>
    <row r="140" spans="25:49">
      <c r="AD140" s="224"/>
      <c r="AE140" s="235"/>
      <c r="AS140" s="352"/>
      <c r="AT140" s="97">
        <f>AH20</f>
        <v>0</v>
      </c>
      <c r="AU140" s="2">
        <v>70</v>
      </c>
      <c r="AV140" s="2">
        <v>180</v>
      </c>
      <c r="AW140" s="2">
        <v>140</v>
      </c>
    </row>
    <row r="141" spans="25:49">
      <c r="AD141" s="224"/>
      <c r="AE141" s="235"/>
      <c r="AS141" s="352"/>
      <c r="AT141" s="97">
        <f>AI20</f>
        <v>0</v>
      </c>
      <c r="AU141" s="2">
        <v>70</v>
      </c>
      <c r="AV141" s="2">
        <v>180</v>
      </c>
      <c r="AW141" s="2">
        <v>140</v>
      </c>
    </row>
    <row r="142" spans="25:49">
      <c r="AS142" s="352"/>
      <c r="AT142" s="47">
        <f>AJ20</f>
        <v>0</v>
      </c>
      <c r="AU142" s="2">
        <v>70</v>
      </c>
      <c r="AV142" s="2">
        <v>180</v>
      </c>
      <c r="AW142" s="2">
        <v>140</v>
      </c>
    </row>
    <row r="143" spans="25:49">
      <c r="AS143" s="352"/>
      <c r="AT143" s="97">
        <f>AK20</f>
        <v>0</v>
      </c>
      <c r="AU143" s="2">
        <v>70</v>
      </c>
      <c r="AV143" s="2">
        <v>180</v>
      </c>
      <c r="AW143" s="2">
        <v>140</v>
      </c>
    </row>
    <row r="144" spans="25:49">
      <c r="AS144" s="352"/>
      <c r="AT144" s="97">
        <f>AL20</f>
        <v>0</v>
      </c>
      <c r="AU144" s="2">
        <v>70</v>
      </c>
      <c r="AV144" s="2">
        <v>180</v>
      </c>
      <c r="AW144" s="2">
        <v>140</v>
      </c>
    </row>
    <row r="145" spans="45:49">
      <c r="AS145" s="352"/>
      <c r="AT145" s="47">
        <f>AM20</f>
        <v>0</v>
      </c>
      <c r="AU145" s="2">
        <v>70</v>
      </c>
      <c r="AV145" s="2">
        <v>180</v>
      </c>
      <c r="AW145" s="2">
        <v>140</v>
      </c>
    </row>
    <row r="146" spans="45:49">
      <c r="AS146" s="353"/>
      <c r="AT146" s="97">
        <f>AN20</f>
        <v>0</v>
      </c>
      <c r="AU146" s="2">
        <v>70</v>
      </c>
      <c r="AV146" s="2">
        <v>180</v>
      </c>
      <c r="AW146" s="2">
        <v>140</v>
      </c>
    </row>
    <row r="147" spans="45:49">
      <c r="AS147" s="351">
        <f>AS139+1</f>
        <v>19</v>
      </c>
      <c r="AT147" s="47">
        <f>AG21</f>
        <v>0</v>
      </c>
      <c r="AU147" s="2">
        <v>70</v>
      </c>
      <c r="AV147" s="2">
        <v>180</v>
      </c>
      <c r="AW147" s="2">
        <v>140</v>
      </c>
    </row>
    <row r="148" spans="45:49">
      <c r="AS148" s="352"/>
      <c r="AT148" s="97">
        <f>AH21</f>
        <v>0</v>
      </c>
      <c r="AU148" s="2">
        <v>70</v>
      </c>
      <c r="AV148" s="2">
        <v>180</v>
      </c>
      <c r="AW148" s="2">
        <v>140</v>
      </c>
    </row>
    <row r="149" spans="45:49">
      <c r="AS149" s="352"/>
      <c r="AT149" s="97">
        <f>AI21</f>
        <v>0</v>
      </c>
      <c r="AU149" s="2">
        <v>70</v>
      </c>
      <c r="AV149" s="2">
        <v>180</v>
      </c>
      <c r="AW149" s="2">
        <v>140</v>
      </c>
    </row>
    <row r="150" spans="45:49">
      <c r="AS150" s="352"/>
      <c r="AT150" s="47">
        <f>AJ21</f>
        <v>0</v>
      </c>
      <c r="AU150" s="2">
        <v>70</v>
      </c>
      <c r="AV150" s="2">
        <v>180</v>
      </c>
      <c r="AW150" s="2">
        <v>140</v>
      </c>
    </row>
    <row r="151" spans="45:49">
      <c r="AS151" s="352"/>
      <c r="AT151" s="97">
        <f>AK21</f>
        <v>0</v>
      </c>
      <c r="AU151" s="2">
        <v>70</v>
      </c>
      <c r="AV151" s="2">
        <v>180</v>
      </c>
      <c r="AW151" s="2">
        <v>140</v>
      </c>
    </row>
    <row r="152" spans="45:49">
      <c r="AS152" s="352"/>
      <c r="AT152" s="97">
        <f>AL21</f>
        <v>0</v>
      </c>
      <c r="AU152" s="2">
        <v>70</v>
      </c>
      <c r="AV152" s="2">
        <v>180</v>
      </c>
      <c r="AW152" s="2">
        <v>140</v>
      </c>
    </row>
    <row r="153" spans="45:49">
      <c r="AS153" s="352"/>
      <c r="AT153" s="47">
        <f>AM21</f>
        <v>0</v>
      </c>
      <c r="AU153" s="2">
        <v>70</v>
      </c>
      <c r="AV153" s="2">
        <v>180</v>
      </c>
      <c r="AW153" s="2">
        <v>140</v>
      </c>
    </row>
    <row r="154" spans="45:49">
      <c r="AS154" s="353"/>
      <c r="AT154" s="97">
        <f>AN21</f>
        <v>0</v>
      </c>
      <c r="AU154" s="2">
        <v>70</v>
      </c>
      <c r="AV154" s="2">
        <v>180</v>
      </c>
      <c r="AW154" s="2">
        <v>140</v>
      </c>
    </row>
    <row r="155" spans="45:49">
      <c r="AS155" s="351">
        <f>AS147+1</f>
        <v>20</v>
      </c>
      <c r="AT155" s="47">
        <f>AG22</f>
        <v>0</v>
      </c>
      <c r="AU155" s="2">
        <v>70</v>
      </c>
      <c r="AV155" s="2">
        <v>180</v>
      </c>
      <c r="AW155" s="2">
        <v>140</v>
      </c>
    </row>
    <row r="156" spans="45:49">
      <c r="AS156" s="352"/>
      <c r="AT156" s="97">
        <f>AH22</f>
        <v>0</v>
      </c>
      <c r="AU156" s="2">
        <v>70</v>
      </c>
      <c r="AV156" s="2">
        <v>180</v>
      </c>
      <c r="AW156" s="2">
        <v>140</v>
      </c>
    </row>
    <row r="157" spans="45:49">
      <c r="AS157" s="352"/>
      <c r="AT157" s="97">
        <f>AI22</f>
        <v>0</v>
      </c>
      <c r="AU157" s="2">
        <v>70</v>
      </c>
      <c r="AV157" s="2">
        <v>180</v>
      </c>
      <c r="AW157" s="2">
        <v>140</v>
      </c>
    </row>
    <row r="158" spans="45:49">
      <c r="AS158" s="352"/>
      <c r="AT158" s="47">
        <f>AJ22</f>
        <v>0</v>
      </c>
      <c r="AU158" s="2">
        <v>70</v>
      </c>
      <c r="AV158" s="2">
        <v>180</v>
      </c>
      <c r="AW158" s="2">
        <v>140</v>
      </c>
    </row>
    <row r="159" spans="45:49">
      <c r="AS159" s="352"/>
      <c r="AT159" s="97">
        <f>AK22</f>
        <v>0</v>
      </c>
      <c r="AU159" s="2">
        <v>70</v>
      </c>
      <c r="AV159" s="2">
        <v>180</v>
      </c>
      <c r="AW159" s="2">
        <v>140</v>
      </c>
    </row>
    <row r="160" spans="45:49">
      <c r="AS160" s="352"/>
      <c r="AT160" s="97">
        <f>AL22</f>
        <v>0</v>
      </c>
      <c r="AU160" s="2">
        <v>70</v>
      </c>
      <c r="AV160" s="2">
        <v>180</v>
      </c>
      <c r="AW160" s="2">
        <v>140</v>
      </c>
    </row>
    <row r="161" spans="45:49">
      <c r="AS161" s="352"/>
      <c r="AT161" s="47">
        <f>AM22</f>
        <v>0</v>
      </c>
      <c r="AU161" s="2">
        <v>70</v>
      </c>
      <c r="AV161" s="2">
        <v>180</v>
      </c>
      <c r="AW161" s="2">
        <v>140</v>
      </c>
    </row>
    <row r="162" spans="45:49">
      <c r="AS162" s="353"/>
      <c r="AT162" s="97">
        <f>AN22</f>
        <v>0</v>
      </c>
      <c r="AU162" s="2">
        <v>70</v>
      </c>
      <c r="AV162" s="2">
        <v>180</v>
      </c>
      <c r="AW162" s="2">
        <v>140</v>
      </c>
    </row>
    <row r="163" spans="45:49">
      <c r="AS163" s="351">
        <f>AS155+1</f>
        <v>21</v>
      </c>
      <c r="AT163" s="47">
        <f>AG23</f>
        <v>0</v>
      </c>
      <c r="AU163" s="2">
        <v>70</v>
      </c>
      <c r="AV163" s="2">
        <v>180</v>
      </c>
      <c r="AW163" s="2">
        <v>140</v>
      </c>
    </row>
    <row r="164" spans="45:49">
      <c r="AS164" s="352"/>
      <c r="AT164" s="97">
        <f>AH23</f>
        <v>0</v>
      </c>
      <c r="AU164" s="2">
        <v>70</v>
      </c>
      <c r="AV164" s="2">
        <v>180</v>
      </c>
      <c r="AW164" s="2">
        <v>140</v>
      </c>
    </row>
    <row r="165" spans="45:49">
      <c r="AS165" s="352"/>
      <c r="AT165" s="97">
        <f>AI23</f>
        <v>0</v>
      </c>
      <c r="AU165" s="2">
        <v>70</v>
      </c>
      <c r="AV165" s="2">
        <v>180</v>
      </c>
      <c r="AW165" s="2">
        <v>140</v>
      </c>
    </row>
    <row r="166" spans="45:49">
      <c r="AS166" s="352"/>
      <c r="AT166" s="47">
        <f>AJ23</f>
        <v>0</v>
      </c>
      <c r="AU166" s="2">
        <v>70</v>
      </c>
      <c r="AV166" s="2">
        <v>180</v>
      </c>
      <c r="AW166" s="2">
        <v>140</v>
      </c>
    </row>
    <row r="167" spans="45:49">
      <c r="AS167" s="352"/>
      <c r="AT167" s="97">
        <f>AK23</f>
        <v>0</v>
      </c>
      <c r="AU167" s="2">
        <v>70</v>
      </c>
      <c r="AV167" s="2">
        <v>180</v>
      </c>
      <c r="AW167" s="2">
        <v>140</v>
      </c>
    </row>
    <row r="168" spans="45:49">
      <c r="AS168" s="352"/>
      <c r="AT168" s="97">
        <f>AL23</f>
        <v>0</v>
      </c>
      <c r="AU168" s="2">
        <v>70</v>
      </c>
      <c r="AV168" s="2">
        <v>180</v>
      </c>
      <c r="AW168" s="2">
        <v>140</v>
      </c>
    </row>
    <row r="169" spans="45:49">
      <c r="AS169" s="352"/>
      <c r="AT169" s="97">
        <f>AM23</f>
        <v>0</v>
      </c>
      <c r="AU169" s="2">
        <v>70</v>
      </c>
      <c r="AV169" s="2">
        <v>180</v>
      </c>
      <c r="AW169" s="2">
        <v>140</v>
      </c>
    </row>
    <row r="170" spans="45:49">
      <c r="AS170" s="353"/>
      <c r="AT170" s="97">
        <f>AN23</f>
        <v>0</v>
      </c>
      <c r="AU170" s="2">
        <v>70</v>
      </c>
      <c r="AV170" s="2">
        <v>180</v>
      </c>
      <c r="AW170" s="2">
        <v>140</v>
      </c>
    </row>
    <row r="171" spans="45:49">
      <c r="AS171" s="351">
        <f>AS163+1</f>
        <v>22</v>
      </c>
      <c r="AT171" s="47">
        <f>AG24</f>
        <v>0</v>
      </c>
      <c r="AU171" s="2">
        <v>70</v>
      </c>
      <c r="AV171" s="2">
        <v>180</v>
      </c>
      <c r="AW171" s="2">
        <v>140</v>
      </c>
    </row>
    <row r="172" spans="45:49">
      <c r="AS172" s="352"/>
      <c r="AT172" s="97">
        <f>AH24</f>
        <v>0</v>
      </c>
      <c r="AU172" s="2">
        <v>70</v>
      </c>
      <c r="AV172" s="2">
        <v>180</v>
      </c>
      <c r="AW172" s="2">
        <v>140</v>
      </c>
    </row>
    <row r="173" spans="45:49">
      <c r="AS173" s="352"/>
      <c r="AT173" s="97">
        <f>AI24</f>
        <v>0</v>
      </c>
      <c r="AU173" s="2">
        <v>70</v>
      </c>
      <c r="AV173" s="2">
        <v>180</v>
      </c>
      <c r="AW173" s="2">
        <v>140</v>
      </c>
    </row>
    <row r="174" spans="45:49">
      <c r="AS174" s="352"/>
      <c r="AT174" s="97">
        <f>AJ24</f>
        <v>0</v>
      </c>
      <c r="AU174" s="2">
        <v>70</v>
      </c>
      <c r="AV174" s="2">
        <v>180</v>
      </c>
      <c r="AW174" s="2">
        <v>140</v>
      </c>
    </row>
    <row r="175" spans="45:49">
      <c r="AS175" s="352"/>
      <c r="AT175" s="97">
        <f>AK24</f>
        <v>0</v>
      </c>
      <c r="AU175" s="2">
        <v>70</v>
      </c>
      <c r="AV175" s="2">
        <v>180</v>
      </c>
      <c r="AW175" s="2">
        <v>140</v>
      </c>
    </row>
    <row r="176" spans="45:49">
      <c r="AS176" s="352"/>
      <c r="AT176" s="97">
        <f>AL24</f>
        <v>0</v>
      </c>
      <c r="AU176" s="2">
        <v>70</v>
      </c>
      <c r="AV176" s="2">
        <v>180</v>
      </c>
      <c r="AW176" s="2">
        <v>140</v>
      </c>
    </row>
    <row r="177" spans="45:49">
      <c r="AS177" s="352"/>
      <c r="AT177" s="47">
        <f>AM24</f>
        <v>0</v>
      </c>
      <c r="AU177" s="2">
        <v>70</v>
      </c>
      <c r="AV177" s="2">
        <v>180</v>
      </c>
      <c r="AW177" s="2">
        <v>140</v>
      </c>
    </row>
    <row r="178" spans="45:49">
      <c r="AS178" s="353"/>
      <c r="AT178" s="97">
        <f>AN24</f>
        <v>0</v>
      </c>
      <c r="AU178" s="2">
        <v>70</v>
      </c>
      <c r="AV178" s="2">
        <v>180</v>
      </c>
      <c r="AW178" s="2">
        <v>140</v>
      </c>
    </row>
    <row r="179" spans="45:49">
      <c r="AS179" s="351">
        <f>AS171+1</f>
        <v>23</v>
      </c>
      <c r="AT179" s="47">
        <f>AG25</f>
        <v>0</v>
      </c>
      <c r="AU179" s="2">
        <v>70</v>
      </c>
      <c r="AV179" s="2">
        <v>180</v>
      </c>
      <c r="AW179" s="2">
        <v>140</v>
      </c>
    </row>
    <row r="180" spans="45:49">
      <c r="AS180" s="352"/>
      <c r="AT180" s="97">
        <f>AH25</f>
        <v>0</v>
      </c>
      <c r="AU180" s="2">
        <v>70</v>
      </c>
      <c r="AV180" s="2">
        <v>180</v>
      </c>
      <c r="AW180" s="2">
        <v>140</v>
      </c>
    </row>
    <row r="181" spans="45:49">
      <c r="AS181" s="352"/>
      <c r="AT181" s="97">
        <f>AI25</f>
        <v>0</v>
      </c>
      <c r="AU181" s="2">
        <v>70</v>
      </c>
      <c r="AV181" s="2">
        <v>180</v>
      </c>
      <c r="AW181" s="2">
        <v>140</v>
      </c>
    </row>
    <row r="182" spans="45:49">
      <c r="AS182" s="352"/>
      <c r="AT182" s="47">
        <f>AJ25</f>
        <v>0</v>
      </c>
      <c r="AU182" s="2">
        <v>70</v>
      </c>
      <c r="AV182" s="2">
        <v>180</v>
      </c>
      <c r="AW182" s="2">
        <v>140</v>
      </c>
    </row>
    <row r="183" spans="45:49">
      <c r="AS183" s="352"/>
      <c r="AT183" s="97">
        <f>AK25</f>
        <v>0</v>
      </c>
      <c r="AU183" s="2">
        <v>70</v>
      </c>
      <c r="AV183" s="2">
        <v>180</v>
      </c>
      <c r="AW183" s="2">
        <v>140</v>
      </c>
    </row>
    <row r="184" spans="45:49">
      <c r="AS184" s="352"/>
      <c r="AT184" s="97">
        <f>AL25</f>
        <v>0</v>
      </c>
      <c r="AU184" s="2">
        <v>70</v>
      </c>
      <c r="AV184" s="2">
        <v>180</v>
      </c>
      <c r="AW184" s="2">
        <v>140</v>
      </c>
    </row>
    <row r="185" spans="45:49">
      <c r="AS185" s="352"/>
      <c r="AT185" s="47">
        <f>AM25</f>
        <v>0</v>
      </c>
      <c r="AU185" s="2">
        <v>70</v>
      </c>
      <c r="AV185" s="2">
        <v>180</v>
      </c>
      <c r="AW185" s="2">
        <v>140</v>
      </c>
    </row>
    <row r="186" spans="45:49">
      <c r="AS186" s="353"/>
      <c r="AT186" s="97">
        <f>AN25</f>
        <v>0</v>
      </c>
      <c r="AU186" s="2">
        <v>70</v>
      </c>
      <c r="AV186" s="2">
        <v>180</v>
      </c>
      <c r="AW186" s="2">
        <v>140</v>
      </c>
    </row>
    <row r="187" spans="45:49">
      <c r="AS187" s="351">
        <f>AS179+1</f>
        <v>24</v>
      </c>
      <c r="AT187" s="47">
        <f>AG26</f>
        <v>0</v>
      </c>
      <c r="AU187" s="2">
        <v>70</v>
      </c>
      <c r="AV187" s="2">
        <v>180</v>
      </c>
      <c r="AW187" s="2">
        <v>140</v>
      </c>
    </row>
    <row r="188" spans="45:49">
      <c r="AS188" s="352"/>
      <c r="AT188" s="97">
        <f>AH26</f>
        <v>0</v>
      </c>
      <c r="AU188" s="2">
        <v>70</v>
      </c>
      <c r="AV188" s="2">
        <v>180</v>
      </c>
      <c r="AW188" s="2">
        <v>140</v>
      </c>
    </row>
    <row r="189" spans="45:49">
      <c r="AS189" s="352"/>
      <c r="AT189" s="97">
        <f>AI26</f>
        <v>0</v>
      </c>
      <c r="AU189" s="2">
        <v>70</v>
      </c>
      <c r="AV189" s="2">
        <v>180</v>
      </c>
      <c r="AW189" s="2">
        <v>140</v>
      </c>
    </row>
    <row r="190" spans="45:49">
      <c r="AS190" s="352"/>
      <c r="AT190" s="47">
        <f>AJ26</f>
        <v>0</v>
      </c>
      <c r="AU190" s="2">
        <v>70</v>
      </c>
      <c r="AV190" s="2">
        <v>180</v>
      </c>
      <c r="AW190" s="2">
        <v>140</v>
      </c>
    </row>
    <row r="191" spans="45:49">
      <c r="AS191" s="352"/>
      <c r="AT191" s="97">
        <f>AK26</f>
        <v>0</v>
      </c>
      <c r="AU191" s="2">
        <v>70</v>
      </c>
      <c r="AV191" s="2">
        <v>180</v>
      </c>
      <c r="AW191" s="2">
        <v>140</v>
      </c>
    </row>
    <row r="192" spans="45:49">
      <c r="AS192" s="352"/>
      <c r="AT192" s="97">
        <f>AL26</f>
        <v>0</v>
      </c>
      <c r="AU192" s="2">
        <v>70</v>
      </c>
      <c r="AV192" s="2">
        <v>180</v>
      </c>
      <c r="AW192" s="2">
        <v>140</v>
      </c>
    </row>
    <row r="193" spans="45:49">
      <c r="AS193" s="352"/>
      <c r="AT193" s="47">
        <f>AM26</f>
        <v>0</v>
      </c>
      <c r="AU193" s="2">
        <v>70</v>
      </c>
      <c r="AV193" s="2">
        <v>180</v>
      </c>
      <c r="AW193" s="2">
        <v>140</v>
      </c>
    </row>
    <row r="194" spans="45:49">
      <c r="AS194" s="353"/>
      <c r="AT194" s="97">
        <f>AN26</f>
        <v>0</v>
      </c>
      <c r="AU194" s="2">
        <v>70</v>
      </c>
      <c r="AV194" s="2">
        <v>180</v>
      </c>
      <c r="AW194" s="2">
        <v>140</v>
      </c>
    </row>
    <row r="195" spans="45:49">
      <c r="AS195" s="351">
        <f>AS187+1</f>
        <v>25</v>
      </c>
      <c r="AT195" s="47">
        <f>AG27</f>
        <v>0</v>
      </c>
      <c r="AU195" s="2">
        <v>70</v>
      </c>
      <c r="AV195" s="2">
        <v>180</v>
      </c>
      <c r="AW195" s="2">
        <v>140</v>
      </c>
    </row>
    <row r="196" spans="45:49">
      <c r="AS196" s="352"/>
      <c r="AT196" s="97">
        <f>AH27</f>
        <v>0</v>
      </c>
      <c r="AU196" s="2">
        <v>70</v>
      </c>
      <c r="AV196" s="2">
        <v>180</v>
      </c>
      <c r="AW196" s="2">
        <v>140</v>
      </c>
    </row>
    <row r="197" spans="45:49">
      <c r="AS197" s="352"/>
      <c r="AT197" s="97">
        <f>AI27</f>
        <v>0</v>
      </c>
      <c r="AU197" s="2">
        <v>70</v>
      </c>
      <c r="AV197" s="2">
        <v>180</v>
      </c>
      <c r="AW197" s="2">
        <v>140</v>
      </c>
    </row>
    <row r="198" spans="45:49">
      <c r="AS198" s="352"/>
      <c r="AT198" s="47">
        <f>AJ27</f>
        <v>0</v>
      </c>
      <c r="AU198" s="2">
        <v>70</v>
      </c>
      <c r="AV198" s="2">
        <v>180</v>
      </c>
      <c r="AW198" s="2">
        <v>140</v>
      </c>
    </row>
    <row r="199" spans="45:49">
      <c r="AS199" s="352"/>
      <c r="AT199" s="97">
        <f>AK27</f>
        <v>0</v>
      </c>
      <c r="AU199" s="2">
        <v>70</v>
      </c>
      <c r="AV199" s="2">
        <v>180</v>
      </c>
      <c r="AW199" s="2">
        <v>140</v>
      </c>
    </row>
    <row r="200" spans="45:49">
      <c r="AS200" s="352"/>
      <c r="AT200" s="97">
        <f>AL27</f>
        <v>0</v>
      </c>
      <c r="AU200" s="2">
        <v>70</v>
      </c>
      <c r="AV200" s="2">
        <v>180</v>
      </c>
      <c r="AW200" s="2">
        <v>140</v>
      </c>
    </row>
    <row r="201" spans="45:49">
      <c r="AS201" s="352"/>
      <c r="AT201" s="97">
        <f>AM27</f>
        <v>0</v>
      </c>
      <c r="AU201" s="2">
        <v>70</v>
      </c>
      <c r="AV201" s="2">
        <v>180</v>
      </c>
      <c r="AW201" s="2">
        <v>140</v>
      </c>
    </row>
    <row r="202" spans="45:49">
      <c r="AS202" s="353"/>
      <c r="AT202" s="97">
        <f>AN27</f>
        <v>0</v>
      </c>
      <c r="AU202" s="2">
        <v>70</v>
      </c>
      <c r="AV202" s="2">
        <v>180</v>
      </c>
      <c r="AW202" s="2">
        <v>140</v>
      </c>
    </row>
    <row r="203" spans="45:49">
      <c r="AS203" s="351">
        <f>AS195+1</f>
        <v>26</v>
      </c>
      <c r="AT203" s="47">
        <f>AG28</f>
        <v>0</v>
      </c>
      <c r="AU203" s="2">
        <v>70</v>
      </c>
      <c r="AV203" s="2">
        <v>180</v>
      </c>
      <c r="AW203" s="2">
        <v>140</v>
      </c>
    </row>
    <row r="204" spans="45:49">
      <c r="AS204" s="352"/>
      <c r="AT204" s="97">
        <f>AH28</f>
        <v>0</v>
      </c>
      <c r="AU204" s="2">
        <v>70</v>
      </c>
      <c r="AV204" s="2">
        <v>180</v>
      </c>
      <c r="AW204" s="2">
        <v>140</v>
      </c>
    </row>
    <row r="205" spans="45:49">
      <c r="AS205" s="352"/>
      <c r="AT205" s="97">
        <f>AI28</f>
        <v>0</v>
      </c>
      <c r="AU205" s="2">
        <v>70</v>
      </c>
      <c r="AV205" s="2">
        <v>180</v>
      </c>
      <c r="AW205" s="2">
        <v>140</v>
      </c>
    </row>
    <row r="206" spans="45:49">
      <c r="AS206" s="352"/>
      <c r="AT206" s="47">
        <f>AJ28</f>
        <v>0</v>
      </c>
      <c r="AU206" s="2">
        <v>70</v>
      </c>
      <c r="AV206" s="2">
        <v>180</v>
      </c>
      <c r="AW206" s="2">
        <v>140</v>
      </c>
    </row>
    <row r="207" spans="45:49">
      <c r="AS207" s="352"/>
      <c r="AT207" s="97">
        <f>AK28</f>
        <v>0</v>
      </c>
      <c r="AU207" s="2">
        <v>70</v>
      </c>
      <c r="AV207" s="2">
        <v>180</v>
      </c>
      <c r="AW207" s="2">
        <v>140</v>
      </c>
    </row>
    <row r="208" spans="45:49">
      <c r="AS208" s="352"/>
      <c r="AT208" s="97">
        <f>AL28</f>
        <v>0</v>
      </c>
      <c r="AU208" s="2">
        <v>70</v>
      </c>
      <c r="AV208" s="2">
        <v>180</v>
      </c>
      <c r="AW208" s="2">
        <v>140</v>
      </c>
    </row>
    <row r="209" spans="45:49">
      <c r="AS209" s="352"/>
      <c r="AT209" s="47">
        <f>AM28</f>
        <v>0</v>
      </c>
      <c r="AU209" s="2">
        <v>70</v>
      </c>
      <c r="AV209" s="2">
        <v>180</v>
      </c>
      <c r="AW209" s="2">
        <v>140</v>
      </c>
    </row>
    <row r="210" spans="45:49">
      <c r="AS210" s="353"/>
      <c r="AT210" s="97">
        <f>AN28</f>
        <v>0</v>
      </c>
      <c r="AU210" s="2">
        <v>70</v>
      </c>
      <c r="AV210" s="2">
        <v>180</v>
      </c>
      <c r="AW210" s="2">
        <v>140</v>
      </c>
    </row>
    <row r="211" spans="45:49">
      <c r="AS211" s="351">
        <f>AS203+1</f>
        <v>27</v>
      </c>
      <c r="AT211" s="47">
        <f>AG29</f>
        <v>0</v>
      </c>
      <c r="AU211" s="2">
        <v>70</v>
      </c>
      <c r="AV211" s="2">
        <v>180</v>
      </c>
      <c r="AW211" s="2">
        <v>140</v>
      </c>
    </row>
    <row r="212" spans="45:49">
      <c r="AS212" s="352"/>
      <c r="AT212" s="97">
        <f>AH29</f>
        <v>0</v>
      </c>
      <c r="AU212" s="2">
        <v>70</v>
      </c>
      <c r="AV212" s="2">
        <v>180</v>
      </c>
      <c r="AW212" s="2">
        <v>140</v>
      </c>
    </row>
    <row r="213" spans="45:49">
      <c r="AS213" s="352"/>
      <c r="AT213" s="97">
        <f>AI29</f>
        <v>0</v>
      </c>
      <c r="AU213" s="2">
        <v>70</v>
      </c>
      <c r="AV213" s="2">
        <v>180</v>
      </c>
      <c r="AW213" s="2">
        <v>140</v>
      </c>
    </row>
    <row r="214" spans="45:49">
      <c r="AS214" s="352"/>
      <c r="AT214" s="47">
        <f>AJ29</f>
        <v>0</v>
      </c>
      <c r="AU214" s="2">
        <v>70</v>
      </c>
      <c r="AV214" s="2">
        <v>180</v>
      </c>
      <c r="AW214" s="2">
        <v>140</v>
      </c>
    </row>
    <row r="215" spans="45:49">
      <c r="AS215" s="352"/>
      <c r="AT215" s="97">
        <f>AK29</f>
        <v>0</v>
      </c>
      <c r="AU215" s="2">
        <v>70</v>
      </c>
      <c r="AV215" s="2">
        <v>180</v>
      </c>
      <c r="AW215" s="2">
        <v>140</v>
      </c>
    </row>
    <row r="216" spans="45:49">
      <c r="AS216" s="352"/>
      <c r="AT216" s="97">
        <f>AL29</f>
        <v>0</v>
      </c>
      <c r="AU216" s="2">
        <v>70</v>
      </c>
      <c r="AV216" s="2">
        <v>180</v>
      </c>
      <c r="AW216" s="2">
        <v>140</v>
      </c>
    </row>
    <row r="217" spans="45:49">
      <c r="AS217" s="352"/>
      <c r="AT217" s="97">
        <f>AM29</f>
        <v>0</v>
      </c>
      <c r="AU217" s="2">
        <v>70</v>
      </c>
      <c r="AV217" s="2">
        <v>180</v>
      </c>
      <c r="AW217" s="2">
        <v>140</v>
      </c>
    </row>
    <row r="218" spans="45:49">
      <c r="AS218" s="353"/>
      <c r="AT218" s="97">
        <f>AN29</f>
        <v>0</v>
      </c>
      <c r="AU218" s="2">
        <v>70</v>
      </c>
      <c r="AV218" s="2">
        <v>180</v>
      </c>
      <c r="AW218" s="2">
        <v>140</v>
      </c>
    </row>
    <row r="219" spans="45:49">
      <c r="AS219" s="351">
        <f>AS211+1</f>
        <v>28</v>
      </c>
      <c r="AT219" s="47">
        <f>AG30</f>
        <v>0</v>
      </c>
      <c r="AU219" s="2">
        <v>70</v>
      </c>
      <c r="AV219" s="2">
        <v>180</v>
      </c>
      <c r="AW219" s="2">
        <v>140</v>
      </c>
    </row>
    <row r="220" spans="45:49">
      <c r="AS220" s="352"/>
      <c r="AT220" s="97">
        <f>AH30</f>
        <v>0</v>
      </c>
      <c r="AU220" s="2">
        <v>70</v>
      </c>
      <c r="AV220" s="2">
        <v>180</v>
      </c>
      <c r="AW220" s="2">
        <v>140</v>
      </c>
    </row>
    <row r="221" spans="45:49">
      <c r="AS221" s="352"/>
      <c r="AT221" s="97">
        <f>AI30</f>
        <v>0</v>
      </c>
      <c r="AU221" s="2">
        <v>70</v>
      </c>
      <c r="AV221" s="2">
        <v>180</v>
      </c>
      <c r="AW221" s="2">
        <v>140</v>
      </c>
    </row>
    <row r="222" spans="45:49">
      <c r="AS222" s="352"/>
      <c r="AT222" s="47">
        <f>AJ30</f>
        <v>0</v>
      </c>
      <c r="AU222" s="2">
        <v>70</v>
      </c>
      <c r="AV222" s="2">
        <v>180</v>
      </c>
      <c r="AW222" s="2">
        <v>140</v>
      </c>
    </row>
    <row r="223" spans="45:49">
      <c r="AS223" s="352"/>
      <c r="AT223" s="97">
        <f>AK30</f>
        <v>0</v>
      </c>
      <c r="AU223" s="2">
        <v>70</v>
      </c>
      <c r="AV223" s="2">
        <v>180</v>
      </c>
      <c r="AW223" s="2">
        <v>140</v>
      </c>
    </row>
    <row r="224" spans="45:49">
      <c r="AS224" s="352"/>
      <c r="AT224" s="97">
        <f>AL30</f>
        <v>0</v>
      </c>
      <c r="AU224" s="2">
        <v>70</v>
      </c>
      <c r="AV224" s="2">
        <v>180</v>
      </c>
      <c r="AW224" s="2">
        <v>140</v>
      </c>
    </row>
    <row r="225" spans="45:49">
      <c r="AS225" s="352"/>
      <c r="AT225" s="47">
        <f>AM30</f>
        <v>0</v>
      </c>
      <c r="AU225" s="2">
        <v>70</v>
      </c>
      <c r="AV225" s="2">
        <v>180</v>
      </c>
      <c r="AW225" s="2">
        <v>140</v>
      </c>
    </row>
    <row r="226" spans="45:49">
      <c r="AS226" s="353"/>
      <c r="AT226" s="97">
        <f>AN30</f>
        <v>0</v>
      </c>
      <c r="AU226" s="2">
        <v>70</v>
      </c>
      <c r="AV226" s="2">
        <v>180</v>
      </c>
      <c r="AW226" s="2">
        <v>140</v>
      </c>
    </row>
    <row r="227" spans="45:49">
      <c r="AS227" s="351">
        <f>AS219+1</f>
        <v>29</v>
      </c>
      <c r="AT227" s="47">
        <f>AG31</f>
        <v>0</v>
      </c>
      <c r="AU227" s="2">
        <v>70</v>
      </c>
      <c r="AV227" s="2">
        <v>180</v>
      </c>
      <c r="AW227" s="2">
        <v>140</v>
      </c>
    </row>
    <row r="228" spans="45:49">
      <c r="AS228" s="352"/>
      <c r="AT228" s="97">
        <f>AH31</f>
        <v>0</v>
      </c>
      <c r="AU228" s="2">
        <v>70</v>
      </c>
      <c r="AV228" s="2">
        <v>180</v>
      </c>
      <c r="AW228" s="2">
        <v>140</v>
      </c>
    </row>
    <row r="229" spans="45:49">
      <c r="AS229" s="352"/>
      <c r="AT229" s="47">
        <f>AI31</f>
        <v>0</v>
      </c>
      <c r="AU229" s="2">
        <v>70</v>
      </c>
      <c r="AV229" s="2">
        <v>180</v>
      </c>
      <c r="AW229" s="2">
        <v>140</v>
      </c>
    </row>
    <row r="230" spans="45:49">
      <c r="AS230" s="352"/>
      <c r="AT230" s="97">
        <f>AJ31</f>
        <v>0</v>
      </c>
      <c r="AU230" s="2">
        <v>70</v>
      </c>
      <c r="AV230" s="2">
        <v>180</v>
      </c>
      <c r="AW230" s="2">
        <v>140</v>
      </c>
    </row>
    <row r="231" spans="45:49">
      <c r="AS231" s="352"/>
      <c r="AT231" s="97">
        <f>AK31</f>
        <v>0</v>
      </c>
      <c r="AU231" s="2">
        <v>70</v>
      </c>
      <c r="AV231" s="2">
        <v>180</v>
      </c>
      <c r="AW231" s="2">
        <v>140</v>
      </c>
    </row>
    <row r="232" spans="45:49">
      <c r="AS232" s="352"/>
      <c r="AT232" s="97">
        <f>AL31</f>
        <v>0</v>
      </c>
      <c r="AU232" s="2">
        <v>70</v>
      </c>
      <c r="AV232" s="2">
        <v>180</v>
      </c>
      <c r="AW232" s="2">
        <v>140</v>
      </c>
    </row>
    <row r="233" spans="45:49">
      <c r="AS233" s="352"/>
      <c r="AT233" s="47">
        <f>AM31</f>
        <v>0</v>
      </c>
      <c r="AU233" s="2">
        <v>70</v>
      </c>
      <c r="AV233" s="2">
        <v>180</v>
      </c>
      <c r="AW233" s="2">
        <v>140</v>
      </c>
    </row>
    <row r="234" spans="45:49">
      <c r="AS234" s="353"/>
      <c r="AT234" s="97">
        <f>AN31</f>
        <v>0</v>
      </c>
      <c r="AU234" s="2">
        <v>70</v>
      </c>
      <c r="AV234" s="2">
        <v>180</v>
      </c>
      <c r="AW234" s="2">
        <v>140</v>
      </c>
    </row>
    <row r="235" spans="45:49">
      <c r="AS235" s="351">
        <f>AS227+1</f>
        <v>30</v>
      </c>
      <c r="AT235" s="47">
        <f>AG32</f>
        <v>0</v>
      </c>
      <c r="AU235" s="2">
        <v>70</v>
      </c>
      <c r="AV235" s="2">
        <v>180</v>
      </c>
      <c r="AW235" s="2">
        <v>140</v>
      </c>
    </row>
    <row r="236" spans="45:49">
      <c r="AS236" s="352"/>
      <c r="AT236" s="97">
        <f>AH32</f>
        <v>0</v>
      </c>
      <c r="AU236" s="2">
        <v>70</v>
      </c>
      <c r="AV236" s="2">
        <v>180</v>
      </c>
      <c r="AW236" s="2">
        <v>140</v>
      </c>
    </row>
    <row r="237" spans="45:49">
      <c r="AS237" s="352"/>
      <c r="AT237" s="97">
        <f>AI32</f>
        <v>0</v>
      </c>
      <c r="AU237" s="2">
        <v>70</v>
      </c>
      <c r="AV237" s="2">
        <v>180</v>
      </c>
      <c r="AW237" s="2">
        <v>140</v>
      </c>
    </row>
    <row r="238" spans="45:49">
      <c r="AS238" s="352"/>
      <c r="AT238" s="97">
        <f>AJ32</f>
        <v>0</v>
      </c>
      <c r="AU238" s="2">
        <v>70</v>
      </c>
      <c r="AV238" s="2">
        <v>180</v>
      </c>
      <c r="AW238" s="2">
        <v>140</v>
      </c>
    </row>
    <row r="239" spans="45:49">
      <c r="AS239" s="352"/>
      <c r="AT239" s="97">
        <f>AK32</f>
        <v>0</v>
      </c>
      <c r="AU239" s="2">
        <v>70</v>
      </c>
      <c r="AV239" s="2">
        <v>180</v>
      </c>
      <c r="AW239" s="2">
        <v>140</v>
      </c>
    </row>
    <row r="240" spans="45:49">
      <c r="AS240" s="352"/>
      <c r="AT240" s="97">
        <f>AL32</f>
        <v>0</v>
      </c>
      <c r="AU240" s="2">
        <v>70</v>
      </c>
      <c r="AV240" s="2">
        <v>180</v>
      </c>
      <c r="AW240" s="2">
        <v>140</v>
      </c>
    </row>
    <row r="241" spans="45:49">
      <c r="AS241" s="352"/>
      <c r="AT241" s="47">
        <f>AM32</f>
        <v>0</v>
      </c>
      <c r="AU241" s="2">
        <v>70</v>
      </c>
      <c r="AV241" s="2">
        <v>180</v>
      </c>
      <c r="AW241" s="2">
        <v>140</v>
      </c>
    </row>
    <row r="242" spans="45:49">
      <c r="AS242" s="353"/>
      <c r="AT242" s="97">
        <f>AN32</f>
        <v>0</v>
      </c>
      <c r="AU242" s="2">
        <v>70</v>
      </c>
      <c r="AV242" s="2">
        <v>180</v>
      </c>
      <c r="AW242" s="2">
        <v>140</v>
      </c>
    </row>
    <row r="243" spans="45:49">
      <c r="AS243" s="351">
        <f>AS235+1</f>
        <v>31</v>
      </c>
      <c r="AT243" s="47">
        <f>AG33</f>
        <v>0</v>
      </c>
      <c r="AU243" s="2">
        <v>70</v>
      </c>
      <c r="AV243" s="2">
        <v>180</v>
      </c>
      <c r="AW243" s="2">
        <v>140</v>
      </c>
    </row>
    <row r="244" spans="45:49">
      <c r="AS244" s="352"/>
      <c r="AT244" s="97">
        <f>AH33</f>
        <v>0</v>
      </c>
      <c r="AU244" s="2">
        <v>70</v>
      </c>
      <c r="AV244" s="2">
        <v>180</v>
      </c>
      <c r="AW244" s="2">
        <v>140</v>
      </c>
    </row>
    <row r="245" spans="45:49">
      <c r="AS245" s="352"/>
      <c r="AT245" s="97">
        <f>AI33</f>
        <v>0</v>
      </c>
      <c r="AU245" s="2">
        <v>70</v>
      </c>
      <c r="AV245" s="2">
        <v>180</v>
      </c>
      <c r="AW245" s="2">
        <v>140</v>
      </c>
    </row>
    <row r="246" spans="45:49">
      <c r="AS246" s="352"/>
      <c r="AT246" s="97">
        <f>AJ33</f>
        <v>0</v>
      </c>
      <c r="AU246" s="2">
        <v>70</v>
      </c>
      <c r="AV246" s="2">
        <v>180</v>
      </c>
      <c r="AW246" s="2">
        <v>140</v>
      </c>
    </row>
    <row r="247" spans="45:49">
      <c r="AS247" s="352"/>
      <c r="AT247" s="97">
        <f>AK33</f>
        <v>0</v>
      </c>
      <c r="AU247" s="2">
        <v>70</v>
      </c>
      <c r="AV247" s="2">
        <v>180</v>
      </c>
      <c r="AW247" s="2">
        <v>140</v>
      </c>
    </row>
    <row r="248" spans="45:49">
      <c r="AS248" s="352"/>
      <c r="AT248" s="97">
        <f>AL33</f>
        <v>0</v>
      </c>
      <c r="AU248" s="2">
        <v>70</v>
      </c>
      <c r="AV248" s="2">
        <v>180</v>
      </c>
      <c r="AW248" s="2">
        <v>140</v>
      </c>
    </row>
    <row r="249" spans="45:49">
      <c r="AS249" s="352"/>
      <c r="AT249" s="47">
        <f>AM33</f>
        <v>0</v>
      </c>
      <c r="AU249" s="2">
        <v>70</v>
      </c>
      <c r="AV249" s="2">
        <v>180</v>
      </c>
      <c r="AW249" s="2">
        <v>140</v>
      </c>
    </row>
    <row r="250" spans="45:49">
      <c r="AS250" s="353"/>
      <c r="AT250" s="97" t="str">
        <f>AN33</f>
        <v xml:space="preserve">   </v>
      </c>
      <c r="AU250" s="2">
        <v>70</v>
      </c>
      <c r="AV250" s="2">
        <v>180</v>
      </c>
      <c r="AW250" s="2">
        <v>140</v>
      </c>
    </row>
    <row r="251" spans="45:49">
      <c r="AS251" s="253"/>
      <c r="AT251" s="301"/>
      <c r="AU251" s="253"/>
      <c r="AV251" s="253"/>
      <c r="AW251" s="253"/>
    </row>
    <row r="252" spans="45:49">
      <c r="AS252" s="253"/>
      <c r="AT252" s="301"/>
      <c r="AU252" s="253"/>
      <c r="AV252" s="253"/>
      <c r="AW252" s="253"/>
    </row>
    <row r="253" spans="45:49">
      <c r="AS253" s="253"/>
      <c r="AT253" s="301"/>
      <c r="AU253" s="253"/>
      <c r="AV253" s="253"/>
      <c r="AW253" s="253"/>
    </row>
    <row r="254" spans="45:49">
      <c r="AS254" s="253"/>
      <c r="AT254" s="301"/>
      <c r="AU254" s="253"/>
      <c r="AV254" s="253"/>
      <c r="AW254" s="253"/>
    </row>
    <row r="255" spans="45:49">
      <c r="AS255" s="253"/>
      <c r="AT255" s="301"/>
      <c r="AU255" s="253"/>
      <c r="AV255" s="253"/>
      <c r="AW255" s="253"/>
    </row>
    <row r="256" spans="45:49">
      <c r="AS256" s="253"/>
      <c r="AT256" s="301"/>
      <c r="AU256" s="253"/>
      <c r="AV256" s="253"/>
      <c r="AW256" s="253"/>
    </row>
    <row r="257" spans="45:49">
      <c r="AS257" s="253"/>
      <c r="AT257" s="301"/>
      <c r="AU257" s="253"/>
      <c r="AV257" s="253"/>
      <c r="AW257" s="253"/>
    </row>
    <row r="258" spans="45:49">
      <c r="AS258" s="253"/>
      <c r="AT258" s="301"/>
      <c r="AU258" s="253"/>
      <c r="AV258" s="253"/>
      <c r="AW258" s="253"/>
    </row>
    <row r="259" spans="45:49">
      <c r="AS259" s="253"/>
      <c r="AT259" s="301"/>
      <c r="AU259" s="253"/>
      <c r="AV259" s="253"/>
      <c r="AW259" s="253"/>
    </row>
    <row r="260" spans="45:49">
      <c r="AS260" s="253"/>
      <c r="AT260" s="301"/>
      <c r="AU260" s="253"/>
      <c r="AV260" s="253"/>
      <c r="AW260" s="253"/>
    </row>
    <row r="261" spans="45:49">
      <c r="AS261" s="253"/>
      <c r="AT261" s="301"/>
      <c r="AU261" s="253"/>
      <c r="AV261" s="253"/>
      <c r="AW261" s="253"/>
    </row>
    <row r="262" spans="45:49">
      <c r="AS262" s="253"/>
      <c r="AT262" s="301"/>
      <c r="AU262" s="253"/>
      <c r="AV262" s="253"/>
      <c r="AW262" s="253"/>
    </row>
    <row r="263" spans="45:49">
      <c r="AS263" s="253"/>
      <c r="AT263" s="301"/>
      <c r="AU263" s="253"/>
      <c r="AV263" s="253"/>
      <c r="AW263" s="253"/>
    </row>
    <row r="264" spans="45:49">
      <c r="AS264" s="253"/>
      <c r="AT264" s="301"/>
      <c r="AU264" s="253"/>
      <c r="AV264" s="253"/>
      <c r="AW264" s="253"/>
    </row>
    <row r="265" spans="45:49">
      <c r="AS265" s="253"/>
      <c r="AT265" s="301"/>
      <c r="AU265" s="253"/>
      <c r="AV265" s="253"/>
      <c r="AW265" s="253"/>
    </row>
    <row r="266" spans="45:49">
      <c r="AS266" s="253"/>
      <c r="AT266" s="301"/>
      <c r="AU266" s="253"/>
      <c r="AV266" s="253"/>
      <c r="AW266" s="253"/>
    </row>
    <row r="267" spans="45:49">
      <c r="AS267" s="253"/>
      <c r="AT267" s="301"/>
      <c r="AU267" s="253"/>
      <c r="AV267" s="253"/>
      <c r="AW267" s="253"/>
    </row>
    <row r="268" spans="45:49">
      <c r="AS268" s="253"/>
      <c r="AT268" s="301"/>
      <c r="AU268" s="253"/>
      <c r="AV268" s="253"/>
      <c r="AW268" s="253"/>
    </row>
    <row r="269" spans="45:49">
      <c r="AS269" s="253"/>
      <c r="AT269" s="301"/>
      <c r="AU269" s="253"/>
      <c r="AV269" s="253"/>
      <c r="AW269" s="253"/>
    </row>
    <row r="270" spans="45:49">
      <c r="AS270" s="253"/>
      <c r="AT270" s="301"/>
      <c r="AU270" s="253"/>
      <c r="AV270" s="253"/>
      <c r="AW270" s="253"/>
    </row>
    <row r="271" spans="45:49">
      <c r="AS271" s="253"/>
      <c r="AT271" s="301"/>
      <c r="AU271" s="253"/>
      <c r="AV271" s="253"/>
      <c r="AW271" s="253"/>
    </row>
    <row r="272" spans="45:49">
      <c r="AS272" s="253"/>
      <c r="AT272" s="301"/>
      <c r="AU272" s="253"/>
      <c r="AV272" s="253"/>
      <c r="AW272" s="253"/>
    </row>
    <row r="273" spans="45:49">
      <c r="AS273" s="253"/>
      <c r="AT273" s="301"/>
      <c r="AU273" s="253"/>
      <c r="AV273" s="253"/>
      <c r="AW273" s="253"/>
    </row>
    <row r="274" spans="45:49">
      <c r="AS274" s="253"/>
      <c r="AT274" s="301"/>
      <c r="AU274" s="253"/>
      <c r="AV274" s="253"/>
      <c r="AW274" s="253"/>
    </row>
    <row r="275" spans="45:49">
      <c r="AS275" s="253"/>
      <c r="AT275" s="301"/>
      <c r="AU275" s="253"/>
      <c r="AV275" s="253"/>
      <c r="AW275" s="253"/>
    </row>
    <row r="276" spans="45:49">
      <c r="AS276" s="253"/>
      <c r="AT276" s="301"/>
      <c r="AU276" s="253"/>
      <c r="AV276" s="253"/>
      <c r="AW276" s="253"/>
    </row>
    <row r="277" spans="45:49">
      <c r="AS277" s="253"/>
      <c r="AT277" s="301"/>
      <c r="AU277" s="253"/>
      <c r="AV277" s="253"/>
      <c r="AW277" s="253"/>
    </row>
    <row r="278" spans="45:49">
      <c r="AS278" s="253"/>
      <c r="AT278" s="301"/>
      <c r="AU278" s="253"/>
      <c r="AV278" s="253"/>
      <c r="AW278" s="253"/>
    </row>
    <row r="279" spans="45:49">
      <c r="AS279" s="253"/>
      <c r="AT279" s="301"/>
      <c r="AU279" s="253"/>
      <c r="AV279" s="253"/>
      <c r="AW279" s="253"/>
    </row>
    <row r="280" spans="45:49">
      <c r="AS280" s="253"/>
      <c r="AT280" s="301"/>
      <c r="AU280" s="253"/>
      <c r="AV280" s="253"/>
      <c r="AW280" s="253"/>
    </row>
    <row r="281" spans="45:49">
      <c r="AS281" s="253"/>
      <c r="AT281" s="301"/>
      <c r="AU281" s="253"/>
      <c r="AV281" s="253"/>
      <c r="AW281" s="253"/>
    </row>
    <row r="282" spans="45:49">
      <c r="AS282" s="253"/>
      <c r="AT282" s="301"/>
      <c r="AU282" s="253"/>
      <c r="AV282" s="253"/>
      <c r="AW282" s="253"/>
    </row>
    <row r="283" spans="45:49">
      <c r="AS283" s="253"/>
      <c r="AT283" s="301"/>
      <c r="AU283" s="253"/>
      <c r="AV283" s="253"/>
      <c r="AW283" s="253"/>
    </row>
    <row r="284" spans="45:49">
      <c r="AS284" s="253"/>
      <c r="AT284" s="301"/>
      <c r="AU284" s="253"/>
      <c r="AV284" s="253"/>
      <c r="AW284" s="253"/>
    </row>
    <row r="285" spans="45:49">
      <c r="AS285" s="253"/>
      <c r="AT285" s="301"/>
      <c r="AU285" s="253"/>
      <c r="AV285" s="253"/>
      <c r="AW285" s="253"/>
    </row>
    <row r="286" spans="45:49">
      <c r="AS286" s="253"/>
      <c r="AT286" s="301"/>
      <c r="AU286" s="253"/>
      <c r="AV286" s="253"/>
      <c r="AW286" s="253"/>
    </row>
    <row r="287" spans="45:49">
      <c r="AS287" s="253"/>
      <c r="AT287" s="301"/>
      <c r="AU287" s="253"/>
      <c r="AV287" s="253"/>
      <c r="AW287" s="253"/>
    </row>
    <row r="288" spans="45:49">
      <c r="AS288" s="253"/>
      <c r="AT288" s="301"/>
      <c r="AU288" s="253"/>
      <c r="AV288" s="253"/>
      <c r="AW288" s="253"/>
    </row>
    <row r="289" spans="45:49">
      <c r="AS289" s="253"/>
      <c r="AT289" s="301"/>
      <c r="AU289" s="253"/>
      <c r="AV289" s="253"/>
      <c r="AW289" s="253"/>
    </row>
    <row r="290" spans="45:49">
      <c r="AS290" s="253"/>
      <c r="AT290" s="301"/>
      <c r="AU290" s="253"/>
      <c r="AV290" s="253"/>
      <c r="AW290" s="253"/>
    </row>
    <row r="291" spans="45:49">
      <c r="AS291" s="253"/>
      <c r="AT291" s="301"/>
      <c r="AU291" s="253"/>
      <c r="AV291" s="253"/>
      <c r="AW291" s="253"/>
    </row>
    <row r="292" spans="45:49">
      <c r="AS292" s="253"/>
      <c r="AT292" s="301"/>
      <c r="AU292" s="253"/>
      <c r="AV292" s="253"/>
      <c r="AW292" s="253"/>
    </row>
    <row r="293" spans="45:49">
      <c r="AS293" s="253"/>
      <c r="AT293" s="301"/>
      <c r="AU293" s="253"/>
      <c r="AV293" s="253"/>
      <c r="AW293" s="253"/>
    </row>
    <row r="294" spans="45:49">
      <c r="AS294" s="253"/>
      <c r="AT294" s="301"/>
      <c r="AU294" s="253"/>
      <c r="AV294" s="253"/>
      <c r="AW294" s="253"/>
    </row>
    <row r="295" spans="45:49">
      <c r="AS295" s="253"/>
      <c r="AT295" s="301"/>
      <c r="AU295" s="253"/>
      <c r="AV295" s="253"/>
      <c r="AW295" s="253"/>
    </row>
    <row r="296" spans="45:49">
      <c r="AS296" s="253"/>
      <c r="AT296" s="301"/>
      <c r="AU296" s="253"/>
      <c r="AV296" s="253"/>
      <c r="AW296" s="253"/>
    </row>
    <row r="297" spans="45:49">
      <c r="AS297" s="253"/>
      <c r="AT297" s="301"/>
      <c r="AU297" s="253"/>
      <c r="AV297" s="253"/>
      <c r="AW297" s="253"/>
    </row>
    <row r="298" spans="45:49">
      <c r="AS298" s="253"/>
      <c r="AT298" s="301"/>
      <c r="AU298" s="253"/>
      <c r="AV298" s="253"/>
      <c r="AW298" s="253"/>
    </row>
    <row r="299" spans="45:49">
      <c r="AS299" s="253"/>
      <c r="AT299" s="301"/>
      <c r="AU299" s="253"/>
      <c r="AV299" s="253"/>
      <c r="AW299" s="253"/>
    </row>
    <row r="300" spans="45:49">
      <c r="AS300" s="253"/>
      <c r="AT300" s="301"/>
      <c r="AU300" s="253"/>
      <c r="AV300" s="253"/>
      <c r="AW300" s="253"/>
    </row>
    <row r="301" spans="45:49">
      <c r="AS301" s="253"/>
      <c r="AT301" s="301"/>
      <c r="AU301" s="253"/>
      <c r="AV301" s="253"/>
      <c r="AW301" s="253"/>
    </row>
    <row r="302" spans="45:49">
      <c r="AS302" s="253"/>
      <c r="AT302" s="301"/>
      <c r="AU302" s="253"/>
      <c r="AV302" s="253"/>
      <c r="AW302" s="253"/>
    </row>
    <row r="303" spans="45:49">
      <c r="AS303" s="253"/>
      <c r="AT303" s="301"/>
      <c r="AU303" s="253"/>
      <c r="AV303" s="253"/>
      <c r="AW303" s="253"/>
    </row>
    <row r="304" spans="45:49">
      <c r="AS304" s="253"/>
      <c r="AT304" s="301"/>
      <c r="AU304" s="253"/>
      <c r="AV304" s="253"/>
      <c r="AW304" s="253"/>
    </row>
    <row r="305" spans="45:49">
      <c r="AS305" s="253"/>
      <c r="AT305" s="301"/>
      <c r="AU305" s="253"/>
      <c r="AV305" s="253"/>
      <c r="AW305" s="253"/>
    </row>
    <row r="306" spans="45:49">
      <c r="AS306" s="253"/>
      <c r="AT306" s="301"/>
      <c r="AU306" s="253"/>
      <c r="AV306" s="253"/>
      <c r="AW306" s="253"/>
    </row>
    <row r="307" spans="45:49">
      <c r="AS307" s="253"/>
      <c r="AT307" s="301"/>
      <c r="AU307" s="253"/>
      <c r="AV307" s="253"/>
      <c r="AW307" s="253"/>
    </row>
    <row r="308" spans="45:49">
      <c r="AS308" s="253"/>
      <c r="AT308" s="301"/>
      <c r="AU308" s="253"/>
      <c r="AV308" s="253"/>
      <c r="AW308" s="253"/>
    </row>
    <row r="309" spans="45:49">
      <c r="AS309" s="253"/>
      <c r="AT309" s="301"/>
      <c r="AU309" s="253"/>
      <c r="AV309" s="253"/>
      <c r="AW309" s="253"/>
    </row>
    <row r="310" spans="45:49">
      <c r="AS310" s="253"/>
      <c r="AT310" s="301"/>
      <c r="AU310" s="253"/>
      <c r="AV310" s="253"/>
      <c r="AW310" s="253"/>
    </row>
    <row r="311" spans="45:49">
      <c r="AS311" s="253"/>
      <c r="AT311" s="301"/>
      <c r="AU311" s="253"/>
      <c r="AV311" s="253"/>
      <c r="AW311" s="253"/>
    </row>
    <row r="312" spans="45:49">
      <c r="AS312" s="253"/>
      <c r="AT312" s="301"/>
      <c r="AU312" s="253"/>
      <c r="AV312" s="253"/>
      <c r="AW312" s="253"/>
    </row>
    <row r="313" spans="45:49">
      <c r="AS313" s="253"/>
      <c r="AT313" s="301"/>
      <c r="AU313" s="253"/>
      <c r="AV313" s="253"/>
      <c r="AW313" s="253"/>
    </row>
    <row r="314" spans="45:49">
      <c r="AS314" s="253"/>
      <c r="AT314" s="301"/>
      <c r="AU314" s="253"/>
      <c r="AV314" s="253"/>
      <c r="AW314" s="253"/>
    </row>
    <row r="315" spans="45:49">
      <c r="AS315" s="253"/>
      <c r="AT315" s="301"/>
      <c r="AU315" s="253"/>
      <c r="AV315" s="253"/>
      <c r="AW315" s="253"/>
    </row>
    <row r="316" spans="45:49">
      <c r="AS316" s="253"/>
      <c r="AT316" s="301"/>
      <c r="AU316" s="253"/>
      <c r="AV316" s="253"/>
      <c r="AW316" s="253"/>
    </row>
    <row r="317" spans="45:49">
      <c r="AS317" s="253"/>
      <c r="AT317" s="301"/>
      <c r="AU317" s="253"/>
      <c r="AV317" s="253"/>
      <c r="AW317" s="253"/>
    </row>
    <row r="318" spans="45:49">
      <c r="AS318" s="253"/>
      <c r="AT318" s="301"/>
      <c r="AU318" s="253"/>
      <c r="AV318" s="253"/>
      <c r="AW318" s="253"/>
    </row>
    <row r="319" spans="45:49">
      <c r="AS319" s="253"/>
      <c r="AT319" s="301"/>
      <c r="AU319" s="253"/>
      <c r="AV319" s="253"/>
      <c r="AW319" s="253"/>
    </row>
    <row r="320" spans="45:49">
      <c r="AS320" s="253"/>
      <c r="AT320" s="301"/>
      <c r="AU320" s="253"/>
      <c r="AV320" s="253"/>
      <c r="AW320" s="253"/>
    </row>
    <row r="321" spans="45:49">
      <c r="AS321" s="253"/>
      <c r="AT321" s="301"/>
      <c r="AU321" s="253"/>
      <c r="AV321" s="253"/>
      <c r="AW321" s="253"/>
    </row>
    <row r="322" spans="45:49">
      <c r="AS322" s="253"/>
      <c r="AT322" s="301"/>
      <c r="AU322" s="253"/>
      <c r="AV322" s="253"/>
      <c r="AW322" s="253"/>
    </row>
    <row r="323" spans="45:49">
      <c r="AS323" s="253"/>
      <c r="AT323" s="301"/>
      <c r="AU323" s="253"/>
      <c r="AV323" s="253"/>
      <c r="AW323" s="253"/>
    </row>
    <row r="324" spans="45:49">
      <c r="AS324" s="253"/>
      <c r="AT324" s="301"/>
      <c r="AU324" s="253"/>
      <c r="AV324" s="253"/>
      <c r="AW324" s="253"/>
    </row>
    <row r="325" spans="45:49">
      <c r="AS325" s="253"/>
      <c r="AT325" s="301"/>
      <c r="AU325" s="253"/>
      <c r="AV325" s="253"/>
      <c r="AW325" s="253"/>
    </row>
    <row r="326" spans="45:49">
      <c r="AS326" s="253"/>
      <c r="AT326" s="301"/>
      <c r="AU326" s="253"/>
      <c r="AV326" s="253"/>
      <c r="AW326" s="253"/>
    </row>
    <row r="327" spans="45:49">
      <c r="AS327" s="253"/>
      <c r="AT327" s="301"/>
      <c r="AU327" s="253"/>
      <c r="AV327" s="253"/>
      <c r="AW327" s="253"/>
    </row>
    <row r="328" spans="45:49">
      <c r="AS328" s="253"/>
      <c r="AT328" s="301"/>
      <c r="AU328" s="253"/>
      <c r="AV328" s="253"/>
      <c r="AW328" s="253"/>
    </row>
    <row r="329" spans="45:49">
      <c r="AS329" s="253"/>
      <c r="AT329" s="301"/>
      <c r="AU329" s="253"/>
      <c r="AV329" s="253"/>
      <c r="AW329" s="253"/>
    </row>
    <row r="330" spans="45:49">
      <c r="AS330" s="253"/>
      <c r="AT330" s="301"/>
      <c r="AU330" s="253"/>
      <c r="AV330" s="253"/>
      <c r="AW330" s="253"/>
    </row>
    <row r="331" spans="45:49">
      <c r="AS331" s="253"/>
      <c r="AT331" s="301"/>
      <c r="AU331" s="253"/>
      <c r="AV331" s="253"/>
      <c r="AW331" s="253"/>
    </row>
    <row r="332" spans="45:49">
      <c r="AS332" s="253"/>
      <c r="AT332" s="301"/>
      <c r="AU332" s="253"/>
      <c r="AV332" s="253"/>
      <c r="AW332" s="253"/>
    </row>
    <row r="333" spans="45:49">
      <c r="AS333" s="253"/>
      <c r="AT333" s="301"/>
      <c r="AU333" s="253"/>
      <c r="AV333" s="253"/>
      <c r="AW333" s="253"/>
    </row>
    <row r="334" spans="45:49">
      <c r="AS334" s="253"/>
      <c r="AT334" s="301"/>
      <c r="AU334" s="253"/>
      <c r="AV334" s="253"/>
      <c r="AW334" s="253"/>
    </row>
    <row r="335" spans="45:49">
      <c r="AS335" s="253"/>
      <c r="AT335" s="301"/>
      <c r="AU335" s="253"/>
      <c r="AV335" s="253"/>
      <c r="AW335" s="253"/>
    </row>
    <row r="336" spans="45:49">
      <c r="AS336" s="253"/>
      <c r="AT336" s="301"/>
      <c r="AU336" s="253"/>
      <c r="AV336" s="253"/>
      <c r="AW336" s="253"/>
    </row>
    <row r="337" spans="45:49">
      <c r="AS337" s="253"/>
      <c r="AT337" s="301"/>
      <c r="AU337" s="253"/>
      <c r="AV337" s="253"/>
      <c r="AW337" s="253"/>
    </row>
    <row r="338" spans="45:49">
      <c r="AS338" s="253"/>
      <c r="AT338" s="301"/>
      <c r="AU338" s="253"/>
      <c r="AV338" s="253"/>
      <c r="AW338" s="253"/>
    </row>
    <row r="339" spans="45:49">
      <c r="AS339" s="253"/>
      <c r="AT339" s="301"/>
      <c r="AU339" s="253"/>
      <c r="AV339" s="253"/>
      <c r="AW339" s="253"/>
    </row>
    <row r="340" spans="45:49">
      <c r="AS340" s="253"/>
      <c r="AT340" s="301"/>
      <c r="AU340" s="253"/>
      <c r="AV340" s="253"/>
      <c r="AW340" s="253"/>
    </row>
    <row r="341" spans="45:49">
      <c r="AS341" s="253"/>
      <c r="AT341" s="301"/>
      <c r="AU341" s="253"/>
      <c r="AV341" s="253"/>
      <c r="AW341" s="253"/>
    </row>
    <row r="342" spans="45:49">
      <c r="AS342" s="253"/>
      <c r="AT342" s="301"/>
      <c r="AU342" s="253"/>
      <c r="AV342" s="253"/>
      <c r="AW342" s="253"/>
    </row>
    <row r="343" spans="45:49">
      <c r="AS343" s="253"/>
      <c r="AT343" s="301"/>
      <c r="AU343" s="253"/>
      <c r="AV343" s="253"/>
      <c r="AW343" s="253"/>
    </row>
    <row r="344" spans="45:49">
      <c r="AS344" s="253"/>
      <c r="AT344" s="301"/>
      <c r="AU344" s="253"/>
      <c r="AV344" s="253"/>
      <c r="AW344" s="253"/>
    </row>
    <row r="345" spans="45:49">
      <c r="AS345" s="253"/>
      <c r="AT345" s="301"/>
      <c r="AU345" s="253"/>
      <c r="AV345" s="253"/>
      <c r="AW345" s="253"/>
    </row>
    <row r="346" spans="45:49">
      <c r="AS346" s="253"/>
      <c r="AT346" s="301"/>
      <c r="AU346" s="253"/>
      <c r="AV346" s="253"/>
      <c r="AW346" s="253"/>
    </row>
    <row r="347" spans="45:49">
      <c r="AS347" s="253"/>
      <c r="AT347" s="301"/>
      <c r="AU347" s="253"/>
      <c r="AV347" s="253"/>
      <c r="AW347" s="253"/>
    </row>
    <row r="348" spans="45:49">
      <c r="AS348" s="253"/>
      <c r="AT348" s="301"/>
      <c r="AU348" s="253"/>
      <c r="AV348" s="253"/>
      <c r="AW348" s="253"/>
    </row>
    <row r="349" spans="45:49">
      <c r="AS349" s="253"/>
      <c r="AT349" s="301"/>
      <c r="AU349" s="253"/>
      <c r="AV349" s="253"/>
      <c r="AW349" s="253"/>
    </row>
    <row r="350" spans="45:49">
      <c r="AS350" s="253"/>
      <c r="AT350" s="301"/>
      <c r="AU350" s="253"/>
      <c r="AV350" s="253"/>
      <c r="AW350" s="253"/>
    </row>
    <row r="351" spans="45:49">
      <c r="AS351" s="253"/>
      <c r="AT351" s="301"/>
      <c r="AU351" s="253"/>
      <c r="AV351" s="253"/>
      <c r="AW351" s="253"/>
    </row>
    <row r="352" spans="45:49">
      <c r="AS352" s="253"/>
      <c r="AT352" s="301"/>
      <c r="AU352" s="253"/>
      <c r="AV352" s="253"/>
      <c r="AW352" s="253"/>
    </row>
    <row r="353" spans="45:49">
      <c r="AS353" s="253"/>
      <c r="AT353" s="301"/>
      <c r="AU353" s="253"/>
      <c r="AV353" s="253"/>
      <c r="AW353" s="253"/>
    </row>
    <row r="354" spans="45:49">
      <c r="AS354" s="253"/>
      <c r="AT354" s="301"/>
      <c r="AU354" s="253"/>
      <c r="AV354" s="253"/>
      <c r="AW354" s="253"/>
    </row>
    <row r="355" spans="45:49">
      <c r="AS355" s="253"/>
      <c r="AT355" s="301"/>
      <c r="AU355" s="253"/>
      <c r="AV355" s="253"/>
      <c r="AW355" s="253"/>
    </row>
    <row r="356" spans="45:49">
      <c r="AS356" s="253"/>
      <c r="AT356" s="301"/>
      <c r="AU356" s="253"/>
      <c r="AV356" s="253"/>
      <c r="AW356" s="253"/>
    </row>
    <row r="357" spans="45:49">
      <c r="AS357" s="253"/>
      <c r="AT357" s="301"/>
      <c r="AU357" s="253"/>
      <c r="AV357" s="253"/>
      <c r="AW357" s="253"/>
    </row>
    <row r="358" spans="45:49">
      <c r="AS358" s="253"/>
      <c r="AT358" s="301"/>
      <c r="AU358" s="253"/>
      <c r="AV358" s="253"/>
      <c r="AW358" s="253"/>
    </row>
    <row r="359" spans="45:49">
      <c r="AS359" s="253"/>
      <c r="AT359" s="301"/>
      <c r="AU359" s="253"/>
      <c r="AV359" s="253"/>
      <c r="AW359" s="253"/>
    </row>
    <row r="360" spans="45:49">
      <c r="AS360" s="253"/>
      <c r="AT360" s="301"/>
      <c r="AU360" s="253"/>
      <c r="AV360" s="253"/>
      <c r="AW360" s="253"/>
    </row>
    <row r="361" spans="45:49">
      <c r="AS361" s="253"/>
      <c r="AT361" s="301"/>
      <c r="AU361" s="253"/>
      <c r="AV361" s="253"/>
      <c r="AW361" s="253"/>
    </row>
    <row r="362" spans="45:49">
      <c r="AS362" s="253"/>
      <c r="AT362" s="301"/>
      <c r="AU362" s="253"/>
      <c r="AV362" s="253"/>
      <c r="AW362" s="253"/>
    </row>
    <row r="363" spans="45:49">
      <c r="AS363" s="253"/>
      <c r="AT363" s="301"/>
      <c r="AU363" s="253"/>
      <c r="AV363" s="253"/>
      <c r="AW363" s="253"/>
    </row>
    <row r="364" spans="45:49">
      <c r="AS364" s="253"/>
      <c r="AT364" s="301"/>
      <c r="AU364" s="253"/>
      <c r="AV364" s="253"/>
      <c r="AW364" s="253"/>
    </row>
    <row r="365" spans="45:49">
      <c r="AS365" s="253"/>
      <c r="AT365" s="301"/>
      <c r="AU365" s="253"/>
      <c r="AV365" s="253"/>
      <c r="AW365" s="253"/>
    </row>
    <row r="366" spans="45:49">
      <c r="AS366" s="253"/>
      <c r="AT366" s="301"/>
      <c r="AU366" s="253"/>
      <c r="AV366" s="253"/>
      <c r="AW366" s="253"/>
    </row>
    <row r="367" spans="45:49">
      <c r="AS367" s="253"/>
      <c r="AT367" s="301"/>
      <c r="AU367" s="253"/>
      <c r="AV367" s="253"/>
      <c r="AW367" s="253"/>
    </row>
    <row r="368" spans="45:49">
      <c r="AS368" s="253"/>
      <c r="AT368" s="301"/>
      <c r="AU368" s="253"/>
      <c r="AV368" s="253"/>
      <c r="AW368" s="253"/>
    </row>
    <row r="369" spans="45:49">
      <c r="AS369" s="253"/>
      <c r="AT369" s="301"/>
      <c r="AU369" s="253"/>
      <c r="AV369" s="253"/>
      <c r="AW369" s="253"/>
    </row>
    <row r="370" spans="45:49">
      <c r="AS370" s="253"/>
      <c r="AT370" s="301"/>
      <c r="AU370" s="253"/>
      <c r="AV370" s="253"/>
      <c r="AW370" s="253"/>
    </row>
    <row r="371" spans="45:49">
      <c r="AS371" s="253"/>
      <c r="AT371" s="301"/>
      <c r="AU371" s="253"/>
      <c r="AV371" s="253"/>
      <c r="AW371" s="253"/>
    </row>
    <row r="372" spans="45:49">
      <c r="AS372" s="253"/>
      <c r="AT372" s="301"/>
      <c r="AU372" s="253"/>
      <c r="AV372" s="253"/>
      <c r="AW372" s="253"/>
    </row>
    <row r="373" spans="45:49">
      <c r="AS373" s="253"/>
      <c r="AT373" s="301"/>
      <c r="AU373" s="253"/>
      <c r="AV373" s="253"/>
      <c r="AW373" s="253"/>
    </row>
    <row r="374" spans="45:49">
      <c r="AS374" s="253"/>
      <c r="AT374" s="301"/>
      <c r="AU374" s="253"/>
      <c r="AV374" s="253"/>
      <c r="AW374" s="253"/>
    </row>
    <row r="375" spans="45:49">
      <c r="AS375" s="253"/>
      <c r="AT375" s="301"/>
      <c r="AU375" s="253"/>
      <c r="AV375" s="253"/>
      <c r="AW375" s="253"/>
    </row>
    <row r="376" spans="45:49">
      <c r="AS376" s="253"/>
      <c r="AT376" s="301"/>
      <c r="AU376" s="253"/>
      <c r="AV376" s="253"/>
      <c r="AW376" s="253"/>
    </row>
    <row r="377" spans="45:49">
      <c r="AS377" s="253"/>
      <c r="AT377" s="301"/>
      <c r="AU377" s="253"/>
      <c r="AV377" s="253"/>
      <c r="AW377" s="253"/>
    </row>
    <row r="378" spans="45:49">
      <c r="AS378" s="253"/>
      <c r="AT378" s="301"/>
      <c r="AU378" s="253"/>
      <c r="AV378" s="253"/>
      <c r="AW378" s="253"/>
    </row>
    <row r="379" spans="45:49">
      <c r="AS379" s="253"/>
      <c r="AT379" s="301"/>
      <c r="AU379" s="253"/>
      <c r="AV379" s="253"/>
      <c r="AW379" s="253"/>
    </row>
    <row r="380" spans="45:49">
      <c r="AS380" s="253"/>
      <c r="AT380" s="301"/>
      <c r="AU380" s="253"/>
      <c r="AV380" s="253"/>
      <c r="AW380" s="253"/>
    </row>
    <row r="381" spans="45:49">
      <c r="AS381" s="253"/>
      <c r="AT381" s="301"/>
      <c r="AU381" s="253"/>
      <c r="AV381" s="253"/>
      <c r="AW381" s="253"/>
    </row>
    <row r="382" spans="45:49">
      <c r="AS382" s="253"/>
      <c r="AT382" s="301"/>
      <c r="AU382" s="253"/>
      <c r="AV382" s="253"/>
      <c r="AW382" s="253"/>
    </row>
    <row r="383" spans="45:49">
      <c r="AS383" s="253"/>
      <c r="AT383" s="301"/>
      <c r="AU383" s="253"/>
      <c r="AV383" s="253"/>
      <c r="AW383" s="253"/>
    </row>
    <row r="384" spans="45:49">
      <c r="AS384" s="253"/>
      <c r="AT384" s="301"/>
      <c r="AU384" s="253"/>
      <c r="AV384" s="253"/>
      <c r="AW384" s="253"/>
    </row>
    <row r="385" spans="45:49">
      <c r="AS385" s="253"/>
      <c r="AT385" s="301"/>
      <c r="AU385" s="253"/>
      <c r="AV385" s="253"/>
      <c r="AW385" s="253"/>
    </row>
    <row r="386" spans="45:49">
      <c r="AS386" s="253"/>
      <c r="AT386" s="301"/>
      <c r="AU386" s="253"/>
      <c r="AV386" s="253"/>
      <c r="AW386" s="253"/>
    </row>
    <row r="387" spans="45:49">
      <c r="AS387" s="253"/>
      <c r="AT387" s="301"/>
      <c r="AU387" s="253"/>
      <c r="AV387" s="253"/>
      <c r="AW387" s="253"/>
    </row>
    <row r="388" spans="45:49">
      <c r="AS388" s="253"/>
      <c r="AT388" s="301"/>
      <c r="AU388" s="253"/>
      <c r="AV388" s="253"/>
      <c r="AW388" s="253"/>
    </row>
    <row r="389" spans="45:49">
      <c r="AS389" s="253"/>
      <c r="AT389" s="301"/>
      <c r="AU389" s="253"/>
      <c r="AV389" s="253"/>
      <c r="AW389" s="253"/>
    </row>
    <row r="390" spans="45:49">
      <c r="AS390" s="253"/>
      <c r="AT390" s="301"/>
      <c r="AU390" s="253"/>
      <c r="AV390" s="253"/>
      <c r="AW390" s="253"/>
    </row>
    <row r="391" spans="45:49">
      <c r="AS391" s="253"/>
      <c r="AT391" s="301"/>
      <c r="AU391" s="253"/>
      <c r="AV391" s="253"/>
      <c r="AW391" s="253"/>
    </row>
    <row r="392" spans="45:49">
      <c r="AS392" s="253"/>
      <c r="AT392" s="301"/>
      <c r="AU392" s="253"/>
      <c r="AV392" s="253"/>
      <c r="AW392" s="253"/>
    </row>
    <row r="393" spans="45:49">
      <c r="AS393" s="253"/>
      <c r="AT393" s="301"/>
      <c r="AU393" s="253"/>
      <c r="AV393" s="253"/>
      <c r="AW393" s="253"/>
    </row>
    <row r="394" spans="45:49">
      <c r="AS394" s="253"/>
      <c r="AT394" s="301"/>
      <c r="AU394" s="253"/>
      <c r="AV394" s="253"/>
      <c r="AW394" s="253"/>
    </row>
    <row r="395" spans="45:49">
      <c r="AS395" s="253"/>
      <c r="AT395" s="301"/>
      <c r="AU395" s="253"/>
      <c r="AV395" s="253"/>
      <c r="AW395" s="253"/>
    </row>
    <row r="396" spans="45:49">
      <c r="AS396" s="253"/>
      <c r="AT396" s="301"/>
      <c r="AU396" s="253"/>
      <c r="AV396" s="253"/>
      <c r="AW396" s="253"/>
    </row>
    <row r="397" spans="45:49">
      <c r="AS397" s="253"/>
      <c r="AT397" s="301"/>
      <c r="AU397" s="253"/>
      <c r="AV397" s="253"/>
      <c r="AW397" s="253"/>
    </row>
    <row r="398" spans="45:49">
      <c r="AS398" s="253"/>
      <c r="AT398" s="301"/>
      <c r="AU398" s="253"/>
      <c r="AV398" s="253"/>
      <c r="AW398" s="253"/>
    </row>
    <row r="399" spans="45:49">
      <c r="AS399" s="253"/>
      <c r="AT399" s="301"/>
      <c r="AU399" s="253"/>
      <c r="AV399" s="253"/>
      <c r="AW399" s="253"/>
    </row>
    <row r="400" spans="45:49">
      <c r="AS400" s="253"/>
      <c r="AT400" s="301"/>
      <c r="AU400" s="253"/>
      <c r="AV400" s="253"/>
      <c r="AW400" s="253"/>
    </row>
    <row r="401" spans="45:49">
      <c r="AS401" s="253"/>
      <c r="AT401" s="301"/>
      <c r="AU401" s="253"/>
      <c r="AV401" s="253"/>
      <c r="AW401" s="253"/>
    </row>
    <row r="402" spans="45:49">
      <c r="AS402" s="253"/>
      <c r="AT402" s="301"/>
      <c r="AU402" s="253"/>
      <c r="AV402" s="253"/>
      <c r="AW402" s="253"/>
    </row>
    <row r="403" spans="45:49">
      <c r="AS403" s="253"/>
      <c r="AT403" s="301"/>
      <c r="AU403" s="253"/>
      <c r="AV403" s="253"/>
      <c r="AW403" s="253"/>
    </row>
    <row r="404" spans="45:49">
      <c r="AS404" s="253"/>
      <c r="AT404" s="301"/>
      <c r="AU404" s="253"/>
      <c r="AV404" s="253"/>
      <c r="AW404" s="253"/>
    </row>
    <row r="405" spans="45:49">
      <c r="AS405" s="253"/>
      <c r="AT405" s="301"/>
      <c r="AU405" s="253"/>
      <c r="AV405" s="253"/>
      <c r="AW405" s="253"/>
    </row>
    <row r="406" spans="45:49">
      <c r="AS406" s="253"/>
      <c r="AT406" s="301"/>
      <c r="AU406" s="253"/>
      <c r="AV406" s="253"/>
      <c r="AW406" s="253"/>
    </row>
  </sheetData>
  <mergeCells count="145">
    <mergeCell ref="DB2:DE2"/>
    <mergeCell ref="BW2:BW3"/>
    <mergeCell ref="BY2:CE2"/>
    <mergeCell ref="CG2:CK2"/>
    <mergeCell ref="CR2:CU2"/>
    <mergeCell ref="CW2:CZ2"/>
    <mergeCell ref="BV2:BV3"/>
    <mergeCell ref="AO1:AO2"/>
    <mergeCell ref="AP1:AP2"/>
    <mergeCell ref="BH2:BM2"/>
    <mergeCell ref="BO2:BU2"/>
    <mergeCell ref="AS3:AS10"/>
    <mergeCell ref="AY2:BF2"/>
    <mergeCell ref="AS11:AS18"/>
    <mergeCell ref="AB12:AC12"/>
    <mergeCell ref="AB13:AC13"/>
    <mergeCell ref="AB14:AC14"/>
    <mergeCell ref="AB15:AC15"/>
    <mergeCell ref="AB16:AC16"/>
    <mergeCell ref="AB17:AC17"/>
    <mergeCell ref="AB18:AC18"/>
    <mergeCell ref="AL1:AL2"/>
    <mergeCell ref="AG1:AG2"/>
    <mergeCell ref="AN1:AN2"/>
    <mergeCell ref="AB3:AC3"/>
    <mergeCell ref="AB4:AC4"/>
    <mergeCell ref="AB5:AC5"/>
    <mergeCell ref="AH1:AH2"/>
    <mergeCell ref="AM1:AM2"/>
    <mergeCell ref="AB1:AC1"/>
    <mergeCell ref="AF1:AF2"/>
    <mergeCell ref="AB9:AC9"/>
    <mergeCell ref="AB10:AC10"/>
    <mergeCell ref="AB11:AC11"/>
    <mergeCell ref="AB6:AC6"/>
    <mergeCell ref="AB7:AC7"/>
    <mergeCell ref="AK1:AK2"/>
    <mergeCell ref="AB2:AC2"/>
    <mergeCell ref="AI1:AI2"/>
    <mergeCell ref="AJ1:AJ2"/>
    <mergeCell ref="P1:S1"/>
    <mergeCell ref="A1:B1"/>
    <mergeCell ref="C1:E1"/>
    <mergeCell ref="F1:H1"/>
    <mergeCell ref="I1:K1"/>
    <mergeCell ref="AB8:AC8"/>
    <mergeCell ref="L1:O1"/>
    <mergeCell ref="T1:W1"/>
    <mergeCell ref="X1:AA1"/>
    <mergeCell ref="AB19:AC19"/>
    <mergeCell ref="AS19:AS26"/>
    <mergeCell ref="AB20:AC20"/>
    <mergeCell ref="AB21:AC21"/>
    <mergeCell ref="AB22:AC22"/>
    <mergeCell ref="AB23:AC23"/>
    <mergeCell ref="AB24:AC24"/>
    <mergeCell ref="AB25:AC25"/>
    <mergeCell ref="AB26:AC26"/>
    <mergeCell ref="AB27:AC27"/>
    <mergeCell ref="AS27:AS34"/>
    <mergeCell ref="AB28:AC28"/>
    <mergeCell ref="AB29:AC29"/>
    <mergeCell ref="AB30:AC30"/>
    <mergeCell ref="AB31:AC31"/>
    <mergeCell ref="AB32:AC32"/>
    <mergeCell ref="AB33:AC33"/>
    <mergeCell ref="A34:B34"/>
    <mergeCell ref="CL37:CP37"/>
    <mergeCell ref="A38:B38"/>
    <mergeCell ref="AB38:AC38"/>
    <mergeCell ref="AE38:AF38"/>
    <mergeCell ref="AS35:AS42"/>
    <mergeCell ref="A39:B39"/>
    <mergeCell ref="AB39:AC39"/>
    <mergeCell ref="AE39:AF39"/>
    <mergeCell ref="A35:B35"/>
    <mergeCell ref="A36:B36"/>
    <mergeCell ref="AE36:AF36"/>
    <mergeCell ref="A37:B37"/>
    <mergeCell ref="AE37:AF37"/>
    <mergeCell ref="AE59:AF59"/>
    <mergeCell ref="AN126:AO126"/>
    <mergeCell ref="AN127:AO127"/>
    <mergeCell ref="AG92:AJ92"/>
    <mergeCell ref="AG93:AJ93"/>
    <mergeCell ref="AG86:AM87"/>
    <mergeCell ref="AG88:AJ88"/>
    <mergeCell ref="AG89:AJ89"/>
    <mergeCell ref="BY37:CE37"/>
    <mergeCell ref="AS59:AS66"/>
    <mergeCell ref="AE61:AF61"/>
    <mergeCell ref="AE62:AF62"/>
    <mergeCell ref="AE63:AF63"/>
    <mergeCell ref="AE64:AF64"/>
    <mergeCell ref="AS43:AS50"/>
    <mergeCell ref="AS51:AS58"/>
    <mergeCell ref="AE52:AN52"/>
    <mergeCell ref="AE54:AF54"/>
    <mergeCell ref="AE55:AF55"/>
    <mergeCell ref="AE56:AF56"/>
    <mergeCell ref="AE57:AF57"/>
    <mergeCell ref="AE58:AF58"/>
    <mergeCell ref="AE65:AF65"/>
    <mergeCell ref="AS67:AS74"/>
    <mergeCell ref="AS75:AS82"/>
    <mergeCell ref="AS83:AS90"/>
    <mergeCell ref="AS99:AS106"/>
    <mergeCell ref="AS91:AS98"/>
    <mergeCell ref="AG128:AK128"/>
    <mergeCell ref="AL128:AM128"/>
    <mergeCell ref="AC137:AE137"/>
    <mergeCell ref="AS107:AS114"/>
    <mergeCell ref="AS115:AS122"/>
    <mergeCell ref="AS123:AS130"/>
    <mergeCell ref="AG124:AO125"/>
    <mergeCell ref="AG129:AK129"/>
    <mergeCell ref="AL129:AM129"/>
    <mergeCell ref="AN128:AO128"/>
    <mergeCell ref="AN129:AO129"/>
    <mergeCell ref="AG126:AK126"/>
    <mergeCell ref="AL126:AM126"/>
    <mergeCell ref="AG127:AK127"/>
    <mergeCell ref="AL127:AM127"/>
    <mergeCell ref="AG91:AJ91"/>
    <mergeCell ref="AG90:AJ90"/>
    <mergeCell ref="Y138:Z138"/>
    <mergeCell ref="AC138:AE138"/>
    <mergeCell ref="Y136:Z136"/>
    <mergeCell ref="AC136:AE136"/>
    <mergeCell ref="Y137:Z137"/>
    <mergeCell ref="AS171:AS178"/>
    <mergeCell ref="AS179:AS186"/>
    <mergeCell ref="AS155:AS162"/>
    <mergeCell ref="AS163:AS170"/>
    <mergeCell ref="AS235:AS242"/>
    <mergeCell ref="AS243:AS250"/>
    <mergeCell ref="AS187:AS194"/>
    <mergeCell ref="AS195:AS202"/>
    <mergeCell ref="AS203:AS210"/>
    <mergeCell ref="AS211:AS218"/>
    <mergeCell ref="AS219:AS226"/>
    <mergeCell ref="AS227:AS234"/>
    <mergeCell ref="AS131:AS138"/>
    <mergeCell ref="AS139:AS146"/>
    <mergeCell ref="AS147:AS154"/>
  </mergeCells>
  <phoneticPr fontId="0" type="noConversion"/>
  <conditionalFormatting sqref="AG3:AO33">
    <cfRule type="cellIs" dxfId="6" priority="1" stopIfTrue="1" operator="between">
      <formula>3</formula>
      <formula>69</formula>
    </cfRule>
    <cfRule type="cellIs" dxfId="5" priority="2" stopIfTrue="1" operator="between">
      <formula>70</formula>
      <formula>180</formula>
    </cfRule>
    <cfRule type="cellIs" dxfId="4" priority="3" stopIfTrue="1" operator="greaterThan">
      <formula>180</formula>
    </cfRule>
  </conditionalFormatting>
  <conditionalFormatting sqref="AA3:AA33">
    <cfRule type="cellIs" dxfId="3" priority="4" stopIfTrue="1" operator="between">
      <formula>100</formula>
      <formula>180</formula>
    </cfRule>
    <cfRule type="cellIs" dxfId="2" priority="5" stopIfTrue="1" operator="between">
      <formula>181</formula>
      <formula>600</formula>
    </cfRule>
  </conditionalFormatting>
  <conditionalFormatting sqref="F3:F33 L3:L33 O3:P33 S3:S33 V3:V33 I3:I33 C3:C33">
    <cfRule type="cellIs" dxfId="1" priority="6" stopIfTrue="1" operator="between">
      <formula>3</formula>
      <formula>69</formula>
    </cfRule>
    <cfRule type="cellIs" dxfId="0" priority="7" stopIfTrue="1" operator="greaterThan">
      <formula>180</formula>
    </cfRule>
  </conditionalFormatting>
  <printOptions horizontalCentered="1" verticalCentered="1"/>
  <pageMargins left="0" right="0" top="0.31496062992125984" bottom="0.11811023622047245" header="0.23622047244094491" footer="0"/>
  <pageSetup paperSize="9" scale="91" orientation="landscape" r:id="rId1"/>
  <headerFooter alignWithMargins="0"/>
  <rowBreaks count="3" manualBreakCount="3">
    <brk id="39" max="28" man="1"/>
    <brk id="72" max="16383" man="1"/>
    <brk id="115" max="16383" man="1"/>
  </rowBreaks>
  <colBreaks count="3" manualBreakCount="3">
    <brk id="29" max="1048575" man="1"/>
    <brk id="49" max="1048575" man="1"/>
    <brk id="10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diario</vt:lpstr>
      <vt:lpstr>diario!Area_stampa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Emanuele</cp:lastModifiedBy>
  <cp:lastPrinted>2015-09-07T04:58:46Z</cp:lastPrinted>
  <dcterms:created xsi:type="dcterms:W3CDTF">2014-10-06T15:41:52Z</dcterms:created>
  <dcterms:modified xsi:type="dcterms:W3CDTF">2018-03-28T08:37:07Z</dcterms:modified>
</cp:coreProperties>
</file>